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200" windowHeight="117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Arkusz1!$A$1:$I$118</definedName>
  </definedNames>
  <calcPr calcId="145621"/>
</workbook>
</file>

<file path=xl/calcChain.xml><?xml version="1.0" encoding="utf-8"?>
<calcChain xmlns="http://schemas.openxmlformats.org/spreadsheetml/2006/main">
  <c r="E116" i="1" l="1"/>
  <c r="D108" i="1"/>
  <c r="C108" i="1"/>
  <c r="C77" i="1" l="1"/>
  <c r="E13" i="1" l="1"/>
  <c r="C25" i="1" l="1"/>
  <c r="D22" i="1"/>
  <c r="E29" i="1" s="1"/>
  <c r="F19" i="1"/>
  <c r="E14" i="1"/>
  <c r="D9" i="1"/>
  <c r="C5" i="1"/>
  <c r="C4" i="1"/>
  <c r="E16" i="1" l="1"/>
  <c r="C9" i="1"/>
  <c r="C36" i="1"/>
  <c r="E30" i="1"/>
  <c r="E32" i="1" s="1"/>
  <c r="D25" i="1"/>
  <c r="E117" i="1" l="1"/>
  <c r="E119" i="1" l="1"/>
  <c r="D40" i="1"/>
  <c r="E83" i="1" l="1"/>
  <c r="E86" i="1" s="1"/>
  <c r="D77" i="1"/>
  <c r="E84" i="1"/>
</calcChain>
</file>

<file path=xl/sharedStrings.xml><?xml version="1.0" encoding="utf-8"?>
<sst xmlns="http://schemas.openxmlformats.org/spreadsheetml/2006/main" count="134" uniqueCount="63">
  <si>
    <t>Lp.</t>
  </si>
  <si>
    <t>Nr budynku</t>
  </si>
  <si>
    <t>Charakter powierzchni do deratyzacji</t>
  </si>
  <si>
    <t>Ilość zabiegów deratyzacji w ciągu roku [szt.]*</t>
  </si>
  <si>
    <t>Uwagi</t>
  </si>
  <si>
    <t>piwnica</t>
  </si>
  <si>
    <t>węzeł c.o.</t>
  </si>
  <si>
    <t>magazyn</t>
  </si>
  <si>
    <t>kotłownia</t>
  </si>
  <si>
    <t>SUMA</t>
  </si>
  <si>
    <t>osłony śmietnikowe</t>
  </si>
  <si>
    <t>osłona śmietnikowa</t>
  </si>
  <si>
    <t xml:space="preserve">sieć studzienek kanalizacyjnych </t>
  </si>
  <si>
    <t>100 szt.</t>
  </si>
  <si>
    <t>UWAGA: Do oszacowania wartości przyjęto 1 szt. studzienki = 1m2</t>
  </si>
  <si>
    <t xml:space="preserve">* przewidywana ilość przyjęta celem porównania ofert. Rozliczenie nastąpi zgodnie z rzeczywistym zakresem realizacji, proporcjonalnie do ilości wykonanych usług 
</t>
  </si>
  <si>
    <t>Maksymalna wielkość powierzchni do deratyzacji w I terminie:</t>
  </si>
  <si>
    <t>Maksymalna wielkość powierzchni do deratyzacji w II terminie:</t>
  </si>
  <si>
    <t>Suma:</t>
  </si>
  <si>
    <t>wg najnowszych szkicy budynków z 11.WOG</t>
  </si>
  <si>
    <t>wiata</t>
  </si>
  <si>
    <t>palarnia</t>
  </si>
  <si>
    <t>Zakres B1 (K-8685)</t>
  </si>
  <si>
    <t>Zakres B2 (K-8743)</t>
  </si>
  <si>
    <t xml:space="preserve">magazyn amunicji </t>
  </si>
  <si>
    <t>wiata - zadaszenie wjazdu</t>
  </si>
  <si>
    <t>+100 studzienek po 2 razy</t>
  </si>
  <si>
    <t>węzeł c.o. - 41,3 m2</t>
  </si>
  <si>
    <t>węzeł c.o. - 12,7 m2</t>
  </si>
  <si>
    <t>węzeł c.o. - 27,89 m2</t>
  </si>
  <si>
    <t>węzeł c.o. - 27,3 m2</t>
  </si>
  <si>
    <t>Zakres A1</t>
  </si>
  <si>
    <t>Nr budynku/nazwa</t>
  </si>
  <si>
    <t>Poz. 1-6: Powierzchnia, na której Uchwała Rady Miasta wymaga przeprowadzenia usługi deratyzacji [m2] 
Poz. 7: ilość [szt.]</t>
  </si>
  <si>
    <t>węzeł c.o., piwnica</t>
  </si>
  <si>
    <t>magazyn, węzeł c.o.</t>
  </si>
  <si>
    <t>sieć studzienek kanalizacyjnych</t>
  </si>
  <si>
    <t xml:space="preserve">* przewidywana ilość sztuk przyjęta celem porównania ofert. Rozliczenie nastąpi zgodnie z rzeczywistym zakresem realizacji, proporcjonalnie do ilości wykonanych usług 
</t>
  </si>
  <si>
    <t>m2</t>
  </si>
  <si>
    <t>Zakres A2</t>
  </si>
  <si>
    <t>Poz. 1-5: Powierzchnia, na której Uchwała Rady Miasta wymaga przeprowadzenia usługi deratyzacji [m2]
Poz. 6: ilość [szt.]</t>
  </si>
  <si>
    <t>węzeł c.o., magazyn</t>
  </si>
  <si>
    <t>Zakres A3</t>
  </si>
  <si>
    <t>Powierzchnia całkowita budynku
[m2]</t>
  </si>
  <si>
    <t xml:space="preserve">Powierzchnia pomieszczeń ambulatorium, na której należy wykonywać czynności wskazane w zadaniu nr 1 zakresie A3 [m2] </t>
  </si>
  <si>
    <t>Minimalna ilość stojących lamp owadobójczych do dostawy i montażu [szt.]</t>
  </si>
  <si>
    <t>Minimalna ilość stacji monitorujących owady do dostawy i montażu
[szt.]</t>
  </si>
  <si>
    <t>Minimalna ilość metalowych karmników deratyzacyjnych do dostawy i montażu [szt.]</t>
  </si>
  <si>
    <t>Minimalna ilość naklejek informacyjnych do dostawy i montażu [szt.]</t>
  </si>
  <si>
    <t>Ilość usług do zrealizowania w ciągu miesiąca [szt.]</t>
  </si>
  <si>
    <t>piwnica, węzeł c.o.</t>
  </si>
  <si>
    <t>powierzchnia zgodna z otrzymanym wykazemod p. Urbańskiej 22.09.2021</t>
  </si>
  <si>
    <t>Poz. 1-6: Powierzchnia ogólna budynku
[m2]
Poz. 7: ilość [szt.]</t>
  </si>
  <si>
    <t>Poz. 1-5: Powierzchnia ogólna budynku
[m2]
Poz. 6: ilość [szt.]</t>
  </si>
  <si>
    <r>
      <t>m</t>
    </r>
    <r>
      <rPr>
        <vertAlign val="superscript"/>
        <sz val="11"/>
        <rFont val="Arial"/>
        <family val="2"/>
        <charset val="238"/>
      </rPr>
      <t>2</t>
    </r>
  </si>
  <si>
    <t>Załącznik 1 a  do OPZ</t>
  </si>
  <si>
    <t>b. warsztat PWL</t>
  </si>
  <si>
    <t>w trakcie remontu do 24.12.2024</t>
  </si>
  <si>
    <t>Poz. 1-38: Powierzchnia całkowita budynku
[m2]
Poz. 39: ilość [szt.]</t>
  </si>
  <si>
    <t>Poz. 1-38: Powierzchnia, na której Uchwała Rady Miasta wymaga przeprowadzenia usługi deratyzacji [m2]
Poz. 39: ilość 
[szt.]</t>
  </si>
  <si>
    <t>Poz. 1-19: Powierzchnia całkowita budynku
[m2]
Poz. 20: ilość [szt.]</t>
  </si>
  <si>
    <t>Poz. 1-19: Powierzchnia, na której Uchwała Rady Miasta wymaga przeprowadzenia usługi deratyzacji [m2]
Poz. 20: ilość 
[szt.]</t>
  </si>
  <si>
    <t>w trakcie remontu do 16.12.2024 - powierzchnia może ulec zmniejszeniu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</si>
</sst>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name val="Czcionka tekstu podstawowego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Czcionka tekstu podstawowego"/>
      <charset val="238"/>
    </font>
    <font>
      <b/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03">
    <xf numFmtId="0" fontId="0" fillId="0" borderId="0" xfId="0"/>
    <xf numFmtId="4" fontId="3" fillId="0" borderId="12" xfId="1" applyNumberFormat="1" applyFont="1" applyFill="1" applyBorder="1" applyAlignment="1" applyProtection="1">
      <alignment horizontal="right" vertical="center"/>
    </xf>
    <xf numFmtId="4" fontId="3" fillId="0" borderId="13" xfId="1" applyNumberFormat="1" applyFont="1" applyFill="1" applyBorder="1" applyAlignment="1" applyProtection="1">
      <alignment horizontal="right" vertical="center"/>
    </xf>
    <xf numFmtId="4" fontId="3" fillId="2" borderId="12" xfId="2" applyNumberFormat="1" applyFont="1" applyFill="1" applyBorder="1" applyAlignment="1">
      <alignment horizontal="right" vertical="center" wrapText="1"/>
    </xf>
    <xf numFmtId="4" fontId="3" fillId="2" borderId="13" xfId="2" applyNumberFormat="1" applyFont="1" applyFill="1" applyBorder="1" applyAlignment="1">
      <alignment horizontal="right" vertical="center" wrapText="1"/>
    </xf>
    <xf numFmtId="4" fontId="3" fillId="2" borderId="12" xfId="1" applyNumberFormat="1" applyFont="1" applyFill="1" applyBorder="1" applyAlignment="1" applyProtection="1">
      <alignment horizontal="right" vertical="center"/>
    </xf>
    <xf numFmtId="4" fontId="3" fillId="2" borderId="13" xfId="1" applyNumberFormat="1" applyFont="1" applyFill="1" applyBorder="1" applyAlignment="1" applyProtection="1">
      <alignment horizontal="right" vertical="center"/>
    </xf>
    <xf numFmtId="4" fontId="3" fillId="2" borderId="16" xfId="1" applyNumberFormat="1" applyFont="1" applyFill="1" applyBorder="1" applyAlignment="1" applyProtection="1">
      <alignment horizontal="right" vertical="center"/>
    </xf>
    <xf numFmtId="4" fontId="3" fillId="2" borderId="17" xfId="1" applyNumberFormat="1" applyFont="1" applyFill="1" applyBorder="1" applyAlignment="1" applyProtection="1">
      <alignment horizontal="right" vertical="center"/>
    </xf>
    <xf numFmtId="0" fontId="4" fillId="2" borderId="10" xfId="0" applyFont="1" applyFill="1" applyBorder="1" applyAlignment="1">
      <alignment horizontal="center" vertical="center"/>
    </xf>
    <xf numFmtId="4" fontId="3" fillId="2" borderId="24" xfId="1" applyNumberFormat="1" applyFont="1" applyFill="1" applyBorder="1" applyAlignment="1" applyProtection="1">
      <alignment horizontal="right" vertical="center"/>
    </xf>
    <xf numFmtId="0" fontId="4" fillId="0" borderId="2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4" fontId="3" fillId="3" borderId="28" xfId="1" applyNumberFormat="1" applyFont="1" applyFill="1" applyBorder="1" applyAlignment="1" applyProtection="1">
      <alignment horizontal="right" vertical="center" wrapText="1"/>
    </xf>
    <xf numFmtId="4" fontId="3" fillId="3" borderId="3" xfId="1" applyNumberFormat="1" applyFont="1" applyFill="1" applyBorder="1" applyAlignment="1" applyProtection="1">
      <alignment horizontal="right" vertical="center" wrapText="1"/>
    </xf>
    <xf numFmtId="4" fontId="3" fillId="2" borderId="31" xfId="1" applyNumberFormat="1" applyFont="1" applyFill="1" applyBorder="1" applyAlignment="1" applyProtection="1">
      <alignment horizontal="right" vertical="center" wrapText="1"/>
    </xf>
    <xf numFmtId="0" fontId="4" fillId="0" borderId="1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" fontId="3" fillId="2" borderId="10" xfId="1" applyNumberFormat="1" applyFont="1" applyFill="1" applyBorder="1" applyAlignment="1" applyProtection="1">
      <alignment horizontal="right" vertical="center"/>
    </xf>
    <xf numFmtId="4" fontId="3" fillId="2" borderId="34" xfId="1" applyNumberFormat="1" applyFont="1" applyFill="1" applyBorder="1" applyAlignment="1" applyProtection="1">
      <alignment horizontal="right" vertical="center"/>
    </xf>
    <xf numFmtId="4" fontId="3" fillId="2" borderId="35" xfId="1" applyNumberFormat="1" applyFont="1" applyFill="1" applyBorder="1" applyAlignment="1" applyProtection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4" fontId="3" fillId="2" borderId="23" xfId="1" applyNumberFormat="1" applyFont="1" applyFill="1" applyBorder="1" applyAlignment="1" applyProtection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Alignment="1"/>
    <xf numFmtId="0" fontId="4" fillId="0" borderId="6" xfId="0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4" fontId="4" fillId="0" borderId="42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 wrapText="1"/>
    </xf>
    <xf numFmtId="4" fontId="4" fillId="0" borderId="46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" fontId="4" fillId="0" borderId="43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4" fontId="4" fillId="0" borderId="50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4" fontId="9" fillId="3" borderId="3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Border="1"/>
    <xf numFmtId="0" fontId="4" fillId="2" borderId="19" xfId="0" applyFont="1" applyFill="1" applyBorder="1" applyAlignment="1">
      <alignment horizontal="center" vertical="center" wrapText="1"/>
    </xf>
    <xf numFmtId="4" fontId="4" fillId="2" borderId="52" xfId="0" applyNumberFormat="1" applyFont="1" applyFill="1" applyBorder="1" applyAlignment="1">
      <alignment horizontal="center" vertical="center" wrapText="1"/>
    </xf>
    <xf numFmtId="4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 wrapText="1"/>
    </xf>
    <xf numFmtId="0" fontId="4" fillId="2" borderId="37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4" fontId="4" fillId="0" borderId="0" xfId="0" applyNumberFormat="1" applyFont="1"/>
    <xf numFmtId="0" fontId="5" fillId="0" borderId="0" xfId="0" applyFont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5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textRotation="90" wrapText="1"/>
    </xf>
    <xf numFmtId="0" fontId="4" fillId="0" borderId="39" xfId="0" applyFont="1" applyBorder="1" applyAlignment="1">
      <alignment horizontal="center" vertical="center" wrapText="1"/>
    </xf>
    <xf numFmtId="4" fontId="4" fillId="0" borderId="55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4" fontId="4" fillId="0" borderId="58" xfId="0" applyNumberFormat="1" applyFont="1" applyBorder="1" applyAlignment="1">
      <alignment horizontal="center" vertical="center" wrapText="1"/>
    </xf>
    <xf numFmtId="4" fontId="4" fillId="0" borderId="52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0" xfId="0" applyFont="1" applyBorder="1"/>
    <xf numFmtId="0" fontId="9" fillId="3" borderId="37" xfId="0" applyFont="1" applyFill="1" applyBorder="1" applyAlignment="1">
      <alignment horizontal="center" vertical="center" wrapText="1"/>
    </xf>
    <xf numFmtId="4" fontId="9" fillId="3" borderId="59" xfId="0" applyNumberFormat="1" applyFont="1" applyFill="1" applyBorder="1" applyAlignment="1">
      <alignment horizontal="center" vertical="center" wrapText="1"/>
    </xf>
    <xf numFmtId="4" fontId="9" fillId="3" borderId="37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wrapText="1"/>
    </xf>
    <xf numFmtId="4" fontId="4" fillId="2" borderId="59" xfId="0" applyNumberFormat="1" applyFont="1" applyFill="1" applyBorder="1" applyAlignment="1">
      <alignment horizontal="center" vertical="center" wrapText="1"/>
    </xf>
    <xf numFmtId="4" fontId="4" fillId="2" borderId="37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59" xfId="0" applyFont="1" applyFill="1" applyBorder="1" applyAlignment="1">
      <alignment horizontal="center" vertical="center"/>
    </xf>
    <xf numFmtId="0" fontId="4" fillId="2" borderId="27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26" xfId="0" applyFont="1" applyBorder="1"/>
    <xf numFmtId="0" fontId="4" fillId="0" borderId="63" xfId="0" applyFont="1" applyBorder="1" applyAlignment="1">
      <alignment horizontal="center" vertical="center" wrapText="1"/>
    </xf>
    <xf numFmtId="4" fontId="4" fillId="0" borderId="65" xfId="0" applyNumberFormat="1" applyFont="1" applyBorder="1" applyAlignment="1">
      <alignment vertical="center" wrapText="1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" borderId="69" xfId="0" applyFont="1" applyFill="1" applyBorder="1" applyAlignment="1">
      <alignment vertical="center"/>
    </xf>
    <xf numFmtId="4" fontId="4" fillId="0" borderId="0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4" fontId="4" fillId="4" borderId="39" xfId="0" applyNumberFormat="1" applyFont="1" applyFill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4" fontId="3" fillId="0" borderId="7" xfId="1" applyNumberFormat="1" applyFont="1" applyFill="1" applyBorder="1" applyAlignment="1" applyProtection="1">
      <alignment horizontal="right" vertical="center"/>
    </xf>
    <xf numFmtId="4" fontId="3" fillId="0" borderId="8" xfId="1" applyNumberFormat="1" applyFont="1" applyFill="1" applyBorder="1" applyAlignment="1" applyProtection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right" vertical="center"/>
    </xf>
    <xf numFmtId="4" fontId="4" fillId="0" borderId="31" xfId="0" applyNumberFormat="1" applyFont="1" applyFill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right" vertical="center"/>
    </xf>
    <xf numFmtId="4" fontId="4" fillId="0" borderId="0" xfId="0" quotePrefix="1" applyNumberFormat="1" applyFont="1"/>
    <xf numFmtId="0" fontId="13" fillId="0" borderId="10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4" fontId="5" fillId="0" borderId="0" xfId="0" applyNumberFormat="1" applyFont="1"/>
    <xf numFmtId="4" fontId="4" fillId="0" borderId="64" xfId="0" applyNumberFormat="1" applyFont="1" applyFill="1" applyBorder="1" applyAlignment="1">
      <alignment vertical="center" wrapText="1"/>
    </xf>
    <xf numFmtId="4" fontId="4" fillId="0" borderId="19" xfId="0" applyNumberFormat="1" applyFont="1" applyFill="1" applyBorder="1" applyAlignment="1">
      <alignment horizontal="center" vertical="center" wrapText="1"/>
    </xf>
    <xf numFmtId="4" fontId="3" fillId="0" borderId="13" xfId="2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4" borderId="32" xfId="0" applyFont="1" applyFill="1" applyBorder="1" applyAlignment="1">
      <alignment horizontal="center" vertical="center"/>
    </xf>
    <xf numFmtId="0" fontId="4" fillId="0" borderId="5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" fontId="3" fillId="2" borderId="20" xfId="1" applyNumberFormat="1" applyFont="1" applyFill="1" applyBorder="1" applyAlignment="1" applyProtection="1">
      <alignment horizontal="right" vertical="center"/>
    </xf>
    <xf numFmtId="4" fontId="3" fillId="2" borderId="21" xfId="1" applyNumberFormat="1" applyFont="1" applyFill="1" applyBorder="1" applyAlignment="1" applyProtection="1">
      <alignment horizontal="right" vertical="center"/>
    </xf>
    <xf numFmtId="0" fontId="4" fillId="0" borderId="21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_Arkusz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9"/>
  <sheetViews>
    <sheetView tabSelected="1" topLeftCell="A37" zoomScaleNormal="100" zoomScaleSheetLayoutView="55" workbookViewId="0">
      <selection activeCell="E116" sqref="E116"/>
    </sheetView>
  </sheetViews>
  <sheetFormatPr defaultRowHeight="15"/>
  <cols>
    <col min="1" max="1" width="6.28515625" style="26" customWidth="1"/>
    <col min="2" max="2" width="23.28515625" style="26" customWidth="1"/>
    <col min="3" max="3" width="18.28515625" style="26" customWidth="1"/>
    <col min="4" max="4" width="20.28515625" style="26" customWidth="1"/>
    <col min="5" max="5" width="19.140625" style="26" customWidth="1"/>
    <col min="6" max="6" width="15.28515625" style="26" customWidth="1"/>
    <col min="7" max="7" width="18.140625" style="26" customWidth="1"/>
    <col min="8" max="8" width="15.42578125" style="26" customWidth="1"/>
    <col min="9" max="16384" width="9.140625" style="26"/>
  </cols>
  <sheetData>
    <row r="1" spans="1:12" ht="18" customHeight="1">
      <c r="A1" s="193" t="s">
        <v>55</v>
      </c>
      <c r="B1" s="193"/>
      <c r="C1" s="193"/>
      <c r="D1" s="193"/>
      <c r="E1" s="193"/>
      <c r="F1" s="193"/>
      <c r="G1" s="193"/>
      <c r="H1" s="193"/>
      <c r="I1" s="193"/>
    </row>
    <row r="2" spans="1:12" ht="30" customHeight="1" thickBot="1">
      <c r="B2" s="196" t="s">
        <v>31</v>
      </c>
      <c r="C2" s="196"/>
      <c r="D2" s="196"/>
      <c r="E2" s="196"/>
      <c r="F2" s="27"/>
      <c r="G2" s="27"/>
    </row>
    <row r="3" spans="1:12" s="34" customFormat="1" ht="105.75" customHeight="1" thickBot="1">
      <c r="A3" s="28" t="s">
        <v>0</v>
      </c>
      <c r="B3" s="29" t="s">
        <v>32</v>
      </c>
      <c r="C3" s="30" t="s">
        <v>52</v>
      </c>
      <c r="D3" s="29" t="s">
        <v>33</v>
      </c>
      <c r="E3" s="31" t="s">
        <v>2</v>
      </c>
      <c r="F3" s="32" t="s">
        <v>3</v>
      </c>
      <c r="G3" s="33"/>
      <c r="H3" s="33"/>
    </row>
    <row r="4" spans="1:12">
      <c r="A4" s="174">
        <v>1</v>
      </c>
      <c r="B4" s="35">
        <v>2</v>
      </c>
      <c r="C4" s="125">
        <f>770+429</f>
        <v>1199</v>
      </c>
      <c r="D4" s="36">
        <v>304</v>
      </c>
      <c r="E4" s="37" t="s">
        <v>34</v>
      </c>
      <c r="F4" s="38">
        <v>2</v>
      </c>
      <c r="G4" s="197"/>
      <c r="H4" s="201"/>
      <c r="I4" s="201"/>
      <c r="J4" s="201"/>
    </row>
    <row r="5" spans="1:12">
      <c r="A5" s="175">
        <v>2</v>
      </c>
      <c r="B5" s="39">
        <v>4</v>
      </c>
      <c r="C5" s="40">
        <f>234+82</f>
        <v>316</v>
      </c>
      <c r="D5" s="41">
        <v>0</v>
      </c>
      <c r="E5" s="176"/>
      <c r="F5" s="42">
        <v>0</v>
      </c>
      <c r="G5" s="197"/>
      <c r="H5" s="201"/>
      <c r="I5" s="201"/>
      <c r="J5" s="201"/>
    </row>
    <row r="6" spans="1:12">
      <c r="A6" s="177">
        <v>3</v>
      </c>
      <c r="B6" s="43">
        <v>5</v>
      </c>
      <c r="C6" s="44">
        <v>6460</v>
      </c>
      <c r="D6" s="45">
        <v>450</v>
      </c>
      <c r="E6" s="178" t="s">
        <v>5</v>
      </c>
      <c r="F6" s="46">
        <v>2</v>
      </c>
      <c r="G6" s="197"/>
      <c r="H6" s="201"/>
      <c r="I6" s="201"/>
      <c r="J6" s="201"/>
    </row>
    <row r="7" spans="1:12">
      <c r="A7" s="179">
        <v>4</v>
      </c>
      <c r="B7" s="47">
        <v>11</v>
      </c>
      <c r="C7" s="48">
        <v>447</v>
      </c>
      <c r="D7" s="49">
        <v>0</v>
      </c>
      <c r="E7" s="176"/>
      <c r="F7" s="16">
        <v>0</v>
      </c>
      <c r="G7" s="187"/>
      <c r="H7" s="201"/>
      <c r="I7" s="201"/>
      <c r="J7" s="201"/>
    </row>
    <row r="8" spans="1:12" ht="29.25" thickBot="1">
      <c r="A8" s="180">
        <v>5</v>
      </c>
      <c r="B8" s="50">
        <v>12</v>
      </c>
      <c r="C8" s="126">
        <v>744</v>
      </c>
      <c r="D8" s="51">
        <v>1323</v>
      </c>
      <c r="E8" s="181" t="s">
        <v>35</v>
      </c>
      <c r="F8" s="52">
        <v>2</v>
      </c>
      <c r="G8" s="187"/>
      <c r="H8" s="201"/>
      <c r="I8" s="201"/>
      <c r="J8" s="201"/>
    </row>
    <row r="9" spans="1:12" ht="15.75" customHeight="1" thickBot="1">
      <c r="A9" s="182"/>
      <c r="B9" s="53" t="s">
        <v>9</v>
      </c>
      <c r="C9" s="54">
        <f>SUM(C4:C8)</f>
        <v>9166</v>
      </c>
      <c r="D9" s="54">
        <f>SUM(D4:D8)</f>
        <v>2077</v>
      </c>
      <c r="E9" s="183"/>
      <c r="F9" s="55"/>
      <c r="G9" s="56"/>
      <c r="H9" s="201"/>
      <c r="I9" s="201"/>
      <c r="J9" s="201"/>
      <c r="K9" s="57"/>
      <c r="L9" s="57"/>
    </row>
    <row r="10" spans="1:12" ht="15.75" thickBot="1">
      <c r="A10" s="184">
        <v>6</v>
      </c>
      <c r="B10" s="58" t="s">
        <v>11</v>
      </c>
      <c r="C10" s="59">
        <v>30</v>
      </c>
      <c r="D10" s="60">
        <v>30</v>
      </c>
      <c r="E10" s="185"/>
      <c r="F10" s="61">
        <v>2</v>
      </c>
      <c r="G10" s="187"/>
      <c r="H10" s="62"/>
      <c r="I10" s="57"/>
      <c r="J10" s="57"/>
      <c r="K10" s="57"/>
      <c r="L10" s="57"/>
    </row>
    <row r="11" spans="1:12" ht="29.25" thickBot="1">
      <c r="A11" s="184">
        <v>7</v>
      </c>
      <c r="B11" s="63" t="s">
        <v>36</v>
      </c>
      <c r="C11" s="64">
        <v>6</v>
      </c>
      <c r="D11" s="65">
        <v>6</v>
      </c>
      <c r="E11" s="186"/>
      <c r="F11" s="66">
        <v>2</v>
      </c>
      <c r="G11" s="187"/>
      <c r="H11" s="62"/>
      <c r="I11" s="57"/>
      <c r="J11" s="57"/>
      <c r="K11" s="57"/>
      <c r="L11" s="57"/>
    </row>
    <row r="12" spans="1:12" ht="41.25" customHeight="1">
      <c r="A12" s="198" t="s">
        <v>37</v>
      </c>
      <c r="B12" s="198"/>
      <c r="C12" s="198"/>
      <c r="D12" s="198"/>
      <c r="E12" s="198"/>
      <c r="F12" s="198"/>
      <c r="G12" s="198"/>
      <c r="H12" s="67"/>
      <c r="I12" s="67"/>
      <c r="J12" s="67"/>
      <c r="K12" s="67"/>
    </row>
    <row r="13" spans="1:12">
      <c r="A13" s="24" t="s">
        <v>16</v>
      </c>
      <c r="B13" s="24"/>
      <c r="C13" s="24"/>
      <c r="D13" s="25"/>
      <c r="E13" s="68">
        <f>SUMIFS(D4:D11,F4:F11,"2")</f>
        <v>2113</v>
      </c>
      <c r="F13" s="24" t="s">
        <v>38</v>
      </c>
      <c r="G13" s="24"/>
      <c r="H13" s="24"/>
      <c r="I13" s="24"/>
      <c r="J13" s="24"/>
    </row>
    <row r="14" spans="1:12">
      <c r="A14" s="24" t="s">
        <v>17</v>
      </c>
      <c r="B14" s="24"/>
      <c r="C14" s="24"/>
      <c r="D14" s="25"/>
      <c r="E14" s="68">
        <f>SUMIFS(D4:D11,F4:F11,"2")</f>
        <v>2113</v>
      </c>
      <c r="F14" s="24" t="s">
        <v>38</v>
      </c>
      <c r="G14" s="24"/>
      <c r="H14" s="24"/>
      <c r="I14" s="24"/>
      <c r="J14" s="24"/>
    </row>
    <row r="15" spans="1:12">
      <c r="A15" s="24"/>
      <c r="B15" s="24"/>
      <c r="C15" s="24"/>
      <c r="D15" s="25"/>
      <c r="E15" s="24"/>
      <c r="F15" s="24"/>
      <c r="G15" s="24"/>
      <c r="H15" s="24"/>
      <c r="I15" s="24"/>
      <c r="J15" s="24"/>
    </row>
    <row r="16" spans="1:12">
      <c r="A16" s="24" t="s">
        <v>18</v>
      </c>
      <c r="B16" s="24"/>
      <c r="C16" s="24"/>
      <c r="D16" s="25"/>
      <c r="E16" s="68">
        <f>E13+E14</f>
        <v>4226</v>
      </c>
      <c r="F16" s="24" t="s">
        <v>38</v>
      </c>
      <c r="G16" s="24"/>
      <c r="H16" s="24"/>
      <c r="I16" s="24"/>
      <c r="J16" s="24"/>
    </row>
    <row r="17" spans="1:16">
      <c r="D17" s="69"/>
    </row>
    <row r="18" spans="1:16" ht="26.25" customHeight="1" thickBot="1">
      <c r="A18" s="24"/>
      <c r="B18" s="200" t="s">
        <v>39</v>
      </c>
      <c r="C18" s="199"/>
      <c r="D18" s="200"/>
      <c r="E18" s="199"/>
      <c r="F18" s="70"/>
      <c r="G18" s="70"/>
      <c r="H18" s="24"/>
      <c r="I18" s="24"/>
      <c r="J18" s="24"/>
    </row>
    <row r="19" spans="1:16" s="24" customFormat="1" ht="114.75" customHeight="1" thickBot="1">
      <c r="A19" s="71" t="s">
        <v>0</v>
      </c>
      <c r="B19" s="72" t="s">
        <v>1</v>
      </c>
      <c r="C19" s="73" t="s">
        <v>53</v>
      </c>
      <c r="D19" s="72" t="s">
        <v>40</v>
      </c>
      <c r="E19" s="74" t="s">
        <v>2</v>
      </c>
      <c r="F19" s="75" t="str">
        <f>F3</f>
        <v>Ilość zabiegów deratyzacji w ciągu roku [szt.]*</v>
      </c>
      <c r="G19" s="76"/>
      <c r="H19" s="76"/>
    </row>
    <row r="20" spans="1:16">
      <c r="A20" s="170">
        <v>1</v>
      </c>
      <c r="B20" s="77">
        <v>1</v>
      </c>
      <c r="C20" s="36">
        <v>3417</v>
      </c>
      <c r="D20" s="78">
        <v>228</v>
      </c>
      <c r="E20" s="79" t="s">
        <v>5</v>
      </c>
      <c r="F20" s="80">
        <v>2</v>
      </c>
      <c r="G20" s="122"/>
      <c r="I20" s="127"/>
      <c r="J20" s="127"/>
      <c r="K20" s="127"/>
      <c r="L20" s="127"/>
      <c r="M20" s="127"/>
      <c r="P20" s="127" t="s">
        <v>51</v>
      </c>
    </row>
    <row r="21" spans="1:16">
      <c r="A21" s="170"/>
      <c r="B21" s="77">
        <v>2</v>
      </c>
      <c r="C21" s="168">
        <v>316</v>
      </c>
      <c r="D21" s="123">
        <v>0</v>
      </c>
      <c r="E21" s="79"/>
      <c r="F21" s="124">
        <v>0</v>
      </c>
      <c r="G21" s="122"/>
      <c r="H21" s="127"/>
      <c r="I21" s="127"/>
      <c r="J21" s="127"/>
      <c r="K21" s="127"/>
      <c r="L21" s="127"/>
      <c r="M21" s="127"/>
    </row>
    <row r="22" spans="1:16" ht="28.5">
      <c r="A22" s="171">
        <v>2</v>
      </c>
      <c r="B22" s="81">
        <v>3</v>
      </c>
      <c r="C22" s="45">
        <v>848</v>
      </c>
      <c r="D22" s="44">
        <f>34+46</f>
        <v>80</v>
      </c>
      <c r="E22" s="82" t="s">
        <v>41</v>
      </c>
      <c r="F22" s="46">
        <v>2</v>
      </c>
      <c r="G22" s="122"/>
      <c r="H22" s="202"/>
      <c r="I22" s="202"/>
      <c r="J22" s="202"/>
    </row>
    <row r="23" spans="1:16">
      <c r="A23" s="170">
        <v>3</v>
      </c>
      <c r="B23" s="83">
        <v>9</v>
      </c>
      <c r="C23" s="49">
        <v>537</v>
      </c>
      <c r="D23" s="48">
        <v>0</v>
      </c>
      <c r="E23" s="84"/>
      <c r="F23" s="16">
        <v>0</v>
      </c>
      <c r="G23" s="122"/>
      <c r="H23" s="187"/>
      <c r="I23" s="24"/>
      <c r="J23" s="24"/>
    </row>
    <row r="24" spans="1:16" ht="15.75" thickBot="1">
      <c r="A24" s="172">
        <v>4</v>
      </c>
      <c r="B24" s="85">
        <v>10</v>
      </c>
      <c r="C24" s="86">
        <v>28</v>
      </c>
      <c r="D24" s="87">
        <v>0</v>
      </c>
      <c r="E24" s="88"/>
      <c r="F24" s="89">
        <v>0</v>
      </c>
      <c r="G24" s="122"/>
      <c r="H24" s="187"/>
      <c r="I24" s="90"/>
      <c r="J24" s="90"/>
      <c r="K24" s="57"/>
      <c r="L24" s="57"/>
    </row>
    <row r="25" spans="1:16" ht="15.75" customHeight="1" thickBot="1">
      <c r="A25" s="173"/>
      <c r="B25" s="91" t="s">
        <v>9</v>
      </c>
      <c r="C25" s="92">
        <f>SUM(C20:C24)</f>
        <v>5146</v>
      </c>
      <c r="D25" s="93">
        <f>SUM(D20:D24)</f>
        <v>308</v>
      </c>
      <c r="E25" s="94"/>
      <c r="F25" s="95"/>
      <c r="G25" s="56"/>
      <c r="H25" s="56"/>
      <c r="I25" s="90"/>
      <c r="J25" s="90"/>
      <c r="K25" s="57"/>
      <c r="L25" s="57"/>
    </row>
    <row r="26" spans="1:16" ht="15.75" thickBot="1">
      <c r="A26" s="173">
        <v>5</v>
      </c>
      <c r="B26" s="96" t="s">
        <v>11</v>
      </c>
      <c r="C26" s="97">
        <v>20</v>
      </c>
      <c r="D26" s="98">
        <v>20</v>
      </c>
      <c r="E26" s="99"/>
      <c r="F26" s="100">
        <v>2</v>
      </c>
      <c r="G26" s="187"/>
      <c r="H26" s="187"/>
      <c r="I26" s="90"/>
      <c r="J26" s="90"/>
      <c r="K26" s="57"/>
      <c r="L26" s="57"/>
    </row>
    <row r="27" spans="1:16" ht="31.5" customHeight="1" thickBot="1">
      <c r="A27" s="173">
        <v>6</v>
      </c>
      <c r="B27" s="96" t="s">
        <v>36</v>
      </c>
      <c r="C27" s="101">
        <v>4</v>
      </c>
      <c r="D27" s="64">
        <v>4</v>
      </c>
      <c r="E27" s="102"/>
      <c r="F27" s="103">
        <v>2</v>
      </c>
      <c r="G27" s="187"/>
      <c r="H27" s="187"/>
      <c r="I27" s="104"/>
      <c r="J27" s="104"/>
      <c r="K27" s="67"/>
      <c r="L27" s="67"/>
    </row>
    <row r="28" spans="1:16" ht="42.75" customHeight="1">
      <c r="A28" s="198" t="s">
        <v>37</v>
      </c>
      <c r="B28" s="198"/>
      <c r="C28" s="198"/>
      <c r="D28" s="198"/>
      <c r="E28" s="198"/>
      <c r="F28" s="198"/>
      <c r="G28" s="198"/>
      <c r="H28" s="24"/>
      <c r="I28" s="24"/>
      <c r="J28" s="24"/>
    </row>
    <row r="29" spans="1:16">
      <c r="A29" s="24" t="s">
        <v>16</v>
      </c>
      <c r="B29" s="24"/>
      <c r="C29" s="24"/>
      <c r="D29" s="25"/>
      <c r="E29" s="68">
        <f>SUMIFS(D20:D27,F20:F27,"2")</f>
        <v>332</v>
      </c>
      <c r="F29" s="24" t="s">
        <v>38</v>
      </c>
      <c r="G29" s="24"/>
      <c r="H29" s="24"/>
      <c r="I29" s="24"/>
      <c r="J29" s="24"/>
    </row>
    <row r="30" spans="1:16">
      <c r="A30" s="24" t="s">
        <v>17</v>
      </c>
      <c r="B30" s="24"/>
      <c r="C30" s="24"/>
      <c r="D30" s="25"/>
      <c r="E30" s="68">
        <f>SUMIFS(D20:D27,F20:F27,"2")</f>
        <v>332</v>
      </c>
      <c r="F30" s="24" t="s">
        <v>38</v>
      </c>
      <c r="G30" s="24"/>
      <c r="H30" s="24"/>
      <c r="I30" s="24"/>
      <c r="J30" s="24"/>
    </row>
    <row r="31" spans="1:16">
      <c r="A31" s="24"/>
      <c r="B31" s="24"/>
      <c r="C31" s="24"/>
      <c r="D31" s="25"/>
      <c r="E31" s="24"/>
      <c r="F31" s="24"/>
      <c r="G31" s="24"/>
      <c r="H31" s="24"/>
      <c r="I31" s="24"/>
      <c r="J31" s="24"/>
    </row>
    <row r="32" spans="1:16">
      <c r="A32" s="24" t="s">
        <v>18</v>
      </c>
      <c r="B32" s="24"/>
      <c r="C32" s="24"/>
      <c r="D32" s="25"/>
      <c r="E32" s="68">
        <f>E29+E30</f>
        <v>664</v>
      </c>
      <c r="F32" s="24" t="s">
        <v>38</v>
      </c>
      <c r="G32" s="24"/>
      <c r="H32" s="24"/>
      <c r="I32" s="24"/>
      <c r="J32" s="24"/>
    </row>
    <row r="33" spans="1:11">
      <c r="A33" s="24"/>
      <c r="B33" s="24"/>
      <c r="C33" s="24"/>
      <c r="D33" s="25"/>
      <c r="E33" s="68"/>
      <c r="F33" s="24"/>
      <c r="G33" s="24"/>
      <c r="H33" s="24"/>
      <c r="I33" s="24"/>
      <c r="J33" s="24"/>
    </row>
    <row r="34" spans="1:11" ht="26.25" customHeight="1" thickBot="1">
      <c r="A34" s="24"/>
      <c r="B34" s="199" t="s">
        <v>42</v>
      </c>
      <c r="C34" s="199"/>
      <c r="D34" s="199"/>
      <c r="E34" s="199"/>
      <c r="F34" s="199"/>
      <c r="G34" s="199"/>
      <c r="H34" s="200"/>
      <c r="I34" s="200"/>
      <c r="J34" s="24"/>
    </row>
    <row r="35" spans="1:11" s="34" customFormat="1" ht="114.75" customHeight="1" thickBot="1">
      <c r="A35" s="71" t="s">
        <v>0</v>
      </c>
      <c r="B35" s="105" t="s">
        <v>1</v>
      </c>
      <c r="C35" s="106" t="s">
        <v>43</v>
      </c>
      <c r="D35" s="29" t="s">
        <v>44</v>
      </c>
      <c r="E35" s="107" t="s">
        <v>45</v>
      </c>
      <c r="F35" s="107" t="s">
        <v>46</v>
      </c>
      <c r="G35" s="108" t="s">
        <v>47</v>
      </c>
      <c r="H35" s="109" t="s">
        <v>48</v>
      </c>
      <c r="I35" s="110" t="s">
        <v>49</v>
      </c>
      <c r="J35" s="111"/>
      <c r="K35" s="111"/>
    </row>
    <row r="36" spans="1:11" ht="15" customHeight="1" thickBot="1">
      <c r="A36" s="112">
        <v>1</v>
      </c>
      <c r="B36" s="113">
        <v>2</v>
      </c>
      <c r="C36" s="167">
        <f>C4</f>
        <v>1199</v>
      </c>
      <c r="D36" s="114">
        <v>95</v>
      </c>
      <c r="E36" s="115">
        <v>1</v>
      </c>
      <c r="F36" s="116">
        <v>4</v>
      </c>
      <c r="G36" s="117">
        <v>2</v>
      </c>
      <c r="H36" s="118">
        <v>7</v>
      </c>
      <c r="I36" s="119">
        <v>1</v>
      </c>
      <c r="J36" s="120"/>
      <c r="K36" s="121"/>
    </row>
    <row r="37" spans="1:11" ht="15" customHeight="1">
      <c r="A37" s="90"/>
      <c r="B37" s="128"/>
      <c r="C37" s="129"/>
      <c r="D37" s="129"/>
      <c r="E37" s="120"/>
      <c r="F37" s="120"/>
      <c r="G37" s="120"/>
      <c r="H37" s="120"/>
      <c r="I37" s="120"/>
      <c r="J37" s="120"/>
      <c r="K37" s="121"/>
    </row>
    <row r="38" spans="1:11" ht="33.75" customHeight="1" thickBot="1">
      <c r="A38" s="194" t="s">
        <v>22</v>
      </c>
      <c r="B38" s="194"/>
      <c r="C38" s="194"/>
      <c r="D38" s="194"/>
      <c r="E38" s="194"/>
      <c r="F38" s="194"/>
      <c r="G38" s="194"/>
      <c r="H38" s="120"/>
      <c r="I38" s="120"/>
      <c r="J38" s="120"/>
      <c r="K38" s="121"/>
    </row>
    <row r="39" spans="1:11" ht="115.5" thickBot="1">
      <c r="A39" s="71" t="s">
        <v>0</v>
      </c>
      <c r="B39" s="29" t="s">
        <v>1</v>
      </c>
      <c r="C39" s="30" t="s">
        <v>58</v>
      </c>
      <c r="D39" s="130" t="s">
        <v>59</v>
      </c>
      <c r="E39" s="131" t="s">
        <v>2</v>
      </c>
      <c r="F39" s="74" t="s">
        <v>3</v>
      </c>
      <c r="G39" s="32" t="s">
        <v>4</v>
      </c>
      <c r="H39" s="24"/>
      <c r="I39" s="24"/>
      <c r="J39" s="24"/>
    </row>
    <row r="40" spans="1:11">
      <c r="A40" s="132">
        <v>1</v>
      </c>
      <c r="B40" s="38">
        <v>1</v>
      </c>
      <c r="C40" s="133">
        <v>3515</v>
      </c>
      <c r="D40" s="134">
        <f>490</f>
        <v>490</v>
      </c>
      <c r="E40" s="135" t="s">
        <v>50</v>
      </c>
      <c r="F40" s="136">
        <v>2</v>
      </c>
      <c r="G40" s="132"/>
      <c r="H40" s="24"/>
      <c r="I40" s="24"/>
      <c r="J40" s="24"/>
    </row>
    <row r="41" spans="1:11">
      <c r="A41" s="132">
        <v>2</v>
      </c>
      <c r="B41" s="42">
        <v>3</v>
      </c>
      <c r="C41" s="1">
        <v>2455</v>
      </c>
      <c r="D41" s="2">
        <v>50.92</v>
      </c>
      <c r="E41" s="135" t="s">
        <v>5</v>
      </c>
      <c r="F41" s="137">
        <v>2</v>
      </c>
      <c r="G41" s="16"/>
      <c r="H41" s="24"/>
      <c r="I41" s="24"/>
      <c r="J41" s="24"/>
    </row>
    <row r="42" spans="1:11">
      <c r="A42" s="132">
        <v>3</v>
      </c>
      <c r="B42" s="138">
        <v>5</v>
      </c>
      <c r="C42" s="3">
        <v>143</v>
      </c>
      <c r="D42" s="4">
        <v>111.55</v>
      </c>
      <c r="E42" s="139" t="s">
        <v>50</v>
      </c>
      <c r="F42" s="137">
        <v>2</v>
      </c>
      <c r="G42" s="16"/>
      <c r="H42" s="24"/>
      <c r="I42" s="24"/>
      <c r="J42" s="24"/>
    </row>
    <row r="43" spans="1:11">
      <c r="A43" s="132">
        <v>4</v>
      </c>
      <c r="B43" s="138">
        <v>6</v>
      </c>
      <c r="C43" s="3">
        <v>40</v>
      </c>
      <c r="D43" s="169">
        <v>40</v>
      </c>
      <c r="E43" s="139" t="s">
        <v>7</v>
      </c>
      <c r="F43" s="137">
        <v>2</v>
      </c>
      <c r="G43" s="16"/>
      <c r="H43" s="24"/>
      <c r="I43" s="24"/>
      <c r="J43" s="24"/>
    </row>
    <row r="44" spans="1:11">
      <c r="A44" s="132">
        <v>5</v>
      </c>
      <c r="B44" s="138">
        <v>9</v>
      </c>
      <c r="C44" s="3">
        <v>32</v>
      </c>
      <c r="D44" s="4">
        <v>31.87</v>
      </c>
      <c r="E44" s="140" t="s">
        <v>6</v>
      </c>
      <c r="F44" s="137">
        <v>2</v>
      </c>
      <c r="G44" s="16"/>
      <c r="H44" s="24"/>
      <c r="I44" s="24"/>
      <c r="J44" s="24"/>
    </row>
    <row r="45" spans="1:11">
      <c r="A45" s="132">
        <v>6</v>
      </c>
      <c r="B45" s="42">
        <v>11</v>
      </c>
      <c r="C45" s="1">
        <v>637</v>
      </c>
      <c r="D45" s="2">
        <v>43.66</v>
      </c>
      <c r="E45" s="140" t="s">
        <v>6</v>
      </c>
      <c r="F45" s="137">
        <v>2</v>
      </c>
      <c r="G45" s="16"/>
      <c r="H45" s="24"/>
      <c r="I45" s="24"/>
      <c r="J45" s="24"/>
    </row>
    <row r="46" spans="1:11">
      <c r="A46" s="132">
        <v>7</v>
      </c>
      <c r="B46" s="42">
        <v>12</v>
      </c>
      <c r="C46" s="1">
        <v>966</v>
      </c>
      <c r="D46" s="2">
        <v>966</v>
      </c>
      <c r="E46" s="140" t="s">
        <v>7</v>
      </c>
      <c r="F46" s="137">
        <v>2</v>
      </c>
      <c r="G46" s="16"/>
      <c r="H46" s="24"/>
      <c r="I46" s="24"/>
      <c r="J46" s="24"/>
    </row>
    <row r="47" spans="1:11">
      <c r="A47" s="132">
        <v>8</v>
      </c>
      <c r="B47" s="42">
        <v>13</v>
      </c>
      <c r="C47" s="1">
        <v>965</v>
      </c>
      <c r="D47" s="2">
        <v>965</v>
      </c>
      <c r="E47" s="140" t="s">
        <v>7</v>
      </c>
      <c r="F47" s="137">
        <v>2</v>
      </c>
      <c r="G47" s="16"/>
      <c r="H47" s="24"/>
      <c r="I47" s="24"/>
      <c r="J47" s="24"/>
    </row>
    <row r="48" spans="1:11">
      <c r="A48" s="132">
        <v>9</v>
      </c>
      <c r="B48" s="42">
        <v>19</v>
      </c>
      <c r="C48" s="1">
        <v>817</v>
      </c>
      <c r="D48" s="2">
        <v>22.3</v>
      </c>
      <c r="E48" s="140" t="s">
        <v>8</v>
      </c>
      <c r="F48" s="137">
        <v>2</v>
      </c>
      <c r="G48" s="16"/>
      <c r="H48" s="24"/>
      <c r="I48" s="24"/>
      <c r="J48" s="24"/>
    </row>
    <row r="49" spans="1:16">
      <c r="A49" s="132">
        <v>10</v>
      </c>
      <c r="B49" s="42">
        <v>20</v>
      </c>
      <c r="C49" s="1">
        <v>313</v>
      </c>
      <c r="D49" s="2">
        <v>11.4</v>
      </c>
      <c r="E49" s="135" t="s">
        <v>6</v>
      </c>
      <c r="F49" s="137">
        <v>2</v>
      </c>
      <c r="G49" s="16"/>
      <c r="H49" s="24"/>
      <c r="I49" s="24"/>
      <c r="J49" s="24"/>
    </row>
    <row r="50" spans="1:16">
      <c r="A50" s="132">
        <v>11</v>
      </c>
      <c r="B50" s="42">
        <v>21</v>
      </c>
      <c r="C50" s="1">
        <v>1381</v>
      </c>
      <c r="D50" s="2">
        <v>0</v>
      </c>
      <c r="E50" s="140"/>
      <c r="F50" s="137">
        <v>0</v>
      </c>
      <c r="G50" s="16"/>
      <c r="H50" s="24"/>
      <c r="I50" s="24"/>
      <c r="J50" s="24"/>
    </row>
    <row r="51" spans="1:16">
      <c r="A51" s="132">
        <v>12</v>
      </c>
      <c r="B51" s="42">
        <v>33</v>
      </c>
      <c r="C51" s="1">
        <v>354</v>
      </c>
      <c r="D51" s="2">
        <v>0</v>
      </c>
      <c r="E51" s="140"/>
      <c r="F51" s="137">
        <v>0</v>
      </c>
      <c r="G51" s="16"/>
      <c r="I51" s="24"/>
      <c r="J51" s="24"/>
      <c r="P51" s="24"/>
    </row>
    <row r="52" spans="1:16">
      <c r="A52" s="132">
        <v>13</v>
      </c>
      <c r="B52" s="42">
        <v>34</v>
      </c>
      <c r="C52" s="1">
        <v>339</v>
      </c>
      <c r="D52" s="2">
        <v>19.3</v>
      </c>
      <c r="E52" s="135" t="s">
        <v>5</v>
      </c>
      <c r="F52" s="137">
        <v>2</v>
      </c>
      <c r="G52" s="16"/>
      <c r="I52" s="24"/>
      <c r="J52" s="24"/>
      <c r="P52" s="24"/>
    </row>
    <row r="53" spans="1:16">
      <c r="A53" s="132">
        <v>14</v>
      </c>
      <c r="B53" s="42">
        <v>35</v>
      </c>
      <c r="C53" s="1">
        <v>521</v>
      </c>
      <c r="D53" s="2">
        <v>17.2</v>
      </c>
      <c r="E53" s="140" t="s">
        <v>6</v>
      </c>
      <c r="F53" s="137">
        <v>2</v>
      </c>
      <c r="G53" s="16"/>
      <c r="I53" s="24"/>
      <c r="J53" s="24"/>
      <c r="P53" s="24"/>
    </row>
    <row r="54" spans="1:16">
      <c r="A54" s="132">
        <v>15</v>
      </c>
      <c r="B54" s="42">
        <v>38</v>
      </c>
      <c r="C54" s="1">
        <v>185</v>
      </c>
      <c r="D54" s="2">
        <v>0</v>
      </c>
      <c r="E54" s="140"/>
      <c r="F54" s="137">
        <v>0</v>
      </c>
      <c r="G54" s="16"/>
      <c r="I54" s="24"/>
      <c r="J54" s="24"/>
      <c r="P54" s="24"/>
    </row>
    <row r="55" spans="1:16" ht="71.25">
      <c r="A55" s="132">
        <v>16</v>
      </c>
      <c r="B55" s="42">
        <v>52</v>
      </c>
      <c r="C55" s="1">
        <v>2632</v>
      </c>
      <c r="D55" s="2">
        <v>0</v>
      </c>
      <c r="E55" s="140"/>
      <c r="F55" s="137">
        <v>2</v>
      </c>
      <c r="G55" s="47" t="s">
        <v>62</v>
      </c>
      <c r="I55" s="24"/>
      <c r="J55" s="24"/>
      <c r="P55" s="24"/>
    </row>
    <row r="56" spans="1:16">
      <c r="A56" s="132">
        <v>17</v>
      </c>
      <c r="B56" s="138">
        <v>66</v>
      </c>
      <c r="C56" s="5">
        <v>195</v>
      </c>
      <c r="D56" s="6">
        <v>0</v>
      </c>
      <c r="E56" s="141"/>
      <c r="F56" s="142">
        <v>0</v>
      </c>
      <c r="G56" s="9"/>
      <c r="H56" s="24"/>
      <c r="I56" s="24"/>
      <c r="J56" s="24"/>
    </row>
    <row r="57" spans="1:16">
      <c r="A57" s="132">
        <v>18</v>
      </c>
      <c r="B57" s="138">
        <v>67</v>
      </c>
      <c r="C57" s="5">
        <v>146</v>
      </c>
      <c r="D57" s="6">
        <v>17.5</v>
      </c>
      <c r="E57" s="140" t="s">
        <v>6</v>
      </c>
      <c r="F57" s="142">
        <v>2</v>
      </c>
      <c r="G57" s="9"/>
      <c r="H57" s="24"/>
      <c r="I57" s="24"/>
      <c r="J57" s="24"/>
    </row>
    <row r="58" spans="1:16">
      <c r="A58" s="132">
        <v>19</v>
      </c>
      <c r="B58" s="42">
        <v>68</v>
      </c>
      <c r="C58" s="1">
        <v>180</v>
      </c>
      <c r="D58" s="2">
        <v>180</v>
      </c>
      <c r="E58" s="135" t="s">
        <v>7</v>
      </c>
      <c r="F58" s="137">
        <v>2</v>
      </c>
      <c r="G58" s="16"/>
      <c r="H58" s="24"/>
      <c r="I58" s="24"/>
      <c r="J58" s="24"/>
    </row>
    <row r="59" spans="1:16" ht="71.25">
      <c r="A59" s="132">
        <v>20</v>
      </c>
      <c r="B59" s="42">
        <v>121</v>
      </c>
      <c r="C59" s="1">
        <v>1100</v>
      </c>
      <c r="D59" s="2">
        <v>52.27</v>
      </c>
      <c r="E59" s="140" t="s">
        <v>6</v>
      </c>
      <c r="F59" s="137">
        <v>2</v>
      </c>
      <c r="G59" s="47" t="s">
        <v>62</v>
      </c>
      <c r="H59" s="24"/>
      <c r="I59" s="24"/>
      <c r="J59" s="24"/>
    </row>
    <row r="60" spans="1:16">
      <c r="A60" s="132">
        <v>21</v>
      </c>
      <c r="B60" s="42">
        <v>144</v>
      </c>
      <c r="C60" s="1">
        <v>428</v>
      </c>
      <c r="D60" s="2">
        <v>0</v>
      </c>
      <c r="E60" s="140"/>
      <c r="F60" s="137">
        <v>0</v>
      </c>
      <c r="G60" s="16"/>
      <c r="H60" s="24"/>
      <c r="I60" s="24"/>
      <c r="J60" s="24"/>
    </row>
    <row r="61" spans="1:16" ht="16.5" customHeight="1">
      <c r="A61" s="132">
        <v>22</v>
      </c>
      <c r="B61" s="42">
        <v>146</v>
      </c>
      <c r="C61" s="1">
        <v>138</v>
      </c>
      <c r="D61" s="2">
        <v>0</v>
      </c>
      <c r="E61" s="140"/>
      <c r="F61" s="137">
        <v>0</v>
      </c>
      <c r="G61" s="16"/>
      <c r="H61" s="24"/>
      <c r="I61" s="24"/>
      <c r="J61" s="24"/>
    </row>
    <row r="62" spans="1:16">
      <c r="A62" s="132">
        <v>23</v>
      </c>
      <c r="B62" s="42">
        <v>147</v>
      </c>
      <c r="C62" s="1">
        <v>2713</v>
      </c>
      <c r="D62" s="2">
        <v>532.79999999999995</v>
      </c>
      <c r="E62" s="140" t="s">
        <v>50</v>
      </c>
      <c r="F62" s="137">
        <v>2</v>
      </c>
      <c r="G62" s="16"/>
      <c r="H62" s="24"/>
      <c r="I62" s="24"/>
      <c r="J62" s="24"/>
    </row>
    <row r="63" spans="1:16">
      <c r="A63" s="132">
        <v>24</v>
      </c>
      <c r="B63" s="42">
        <v>148</v>
      </c>
      <c r="C63" s="1">
        <v>166</v>
      </c>
      <c r="D63" s="2">
        <v>0</v>
      </c>
      <c r="E63" s="140"/>
      <c r="F63" s="137">
        <v>0</v>
      </c>
      <c r="G63" s="47"/>
      <c r="H63" s="24"/>
      <c r="I63" s="24"/>
      <c r="J63" s="24"/>
    </row>
    <row r="64" spans="1:16">
      <c r="A64" s="132">
        <v>25</v>
      </c>
      <c r="B64" s="42">
        <v>149</v>
      </c>
      <c r="C64" s="1">
        <v>2708</v>
      </c>
      <c r="D64" s="2">
        <v>532.79999999999995</v>
      </c>
      <c r="E64" s="140" t="s">
        <v>50</v>
      </c>
      <c r="F64" s="137">
        <v>2</v>
      </c>
      <c r="G64" s="16"/>
      <c r="H64" s="24"/>
      <c r="I64" s="24"/>
      <c r="J64" s="24"/>
    </row>
    <row r="65" spans="1:10">
      <c r="A65" s="132">
        <v>26</v>
      </c>
      <c r="B65" s="42">
        <v>154</v>
      </c>
      <c r="C65" s="1">
        <v>50</v>
      </c>
      <c r="D65" s="2">
        <v>0</v>
      </c>
      <c r="E65" s="140"/>
      <c r="F65" s="137">
        <v>0</v>
      </c>
      <c r="G65" s="16"/>
      <c r="H65" s="24"/>
      <c r="I65" s="24"/>
      <c r="J65" s="24"/>
    </row>
    <row r="66" spans="1:10">
      <c r="A66" s="132">
        <v>27</v>
      </c>
      <c r="B66" s="138">
        <v>155</v>
      </c>
      <c r="C66" s="5">
        <v>1646</v>
      </c>
      <c r="D66" s="6">
        <v>24.93</v>
      </c>
      <c r="E66" s="140" t="s">
        <v>6</v>
      </c>
      <c r="F66" s="142">
        <v>2</v>
      </c>
      <c r="G66" s="9"/>
      <c r="H66" s="24"/>
      <c r="I66" s="24"/>
      <c r="J66" s="24"/>
    </row>
    <row r="67" spans="1:10">
      <c r="A67" s="132">
        <v>28</v>
      </c>
      <c r="B67" s="138">
        <v>156</v>
      </c>
      <c r="C67" s="5">
        <v>23</v>
      </c>
      <c r="D67" s="6">
        <v>0</v>
      </c>
      <c r="E67" s="141"/>
      <c r="F67" s="142">
        <v>0</v>
      </c>
      <c r="G67" s="9"/>
      <c r="H67" s="24"/>
      <c r="I67" s="24"/>
      <c r="J67" s="24"/>
    </row>
    <row r="68" spans="1:10">
      <c r="A68" s="132">
        <v>29</v>
      </c>
      <c r="B68" s="138">
        <v>157</v>
      </c>
      <c r="C68" s="5">
        <v>58</v>
      </c>
      <c r="D68" s="6">
        <v>0</v>
      </c>
      <c r="E68" s="141"/>
      <c r="F68" s="142">
        <v>0</v>
      </c>
      <c r="G68" s="9"/>
      <c r="H68" s="24"/>
      <c r="I68" s="24"/>
      <c r="J68" s="24"/>
    </row>
    <row r="69" spans="1:10">
      <c r="A69" s="132">
        <v>30</v>
      </c>
      <c r="B69" s="138">
        <v>162</v>
      </c>
      <c r="C69" s="5">
        <v>180</v>
      </c>
      <c r="D69" s="6">
        <v>0</v>
      </c>
      <c r="E69" s="141"/>
      <c r="F69" s="142">
        <v>0</v>
      </c>
      <c r="G69" s="9"/>
      <c r="H69" s="24"/>
      <c r="I69" s="24"/>
      <c r="J69" s="24"/>
    </row>
    <row r="70" spans="1:10">
      <c r="A70" s="132">
        <v>31</v>
      </c>
      <c r="B70" s="138">
        <v>165</v>
      </c>
      <c r="C70" s="5">
        <v>108</v>
      </c>
      <c r="D70" s="6">
        <v>0</v>
      </c>
      <c r="E70" s="141"/>
      <c r="F70" s="142">
        <v>0</v>
      </c>
      <c r="G70" s="9"/>
      <c r="H70" s="24"/>
      <c r="I70" s="24"/>
      <c r="J70" s="24"/>
    </row>
    <row r="71" spans="1:10">
      <c r="A71" s="132">
        <v>32</v>
      </c>
      <c r="B71" s="143">
        <v>264</v>
      </c>
      <c r="C71" s="7">
        <v>1153</v>
      </c>
      <c r="D71" s="8">
        <v>0</v>
      </c>
      <c r="E71" s="144"/>
      <c r="F71" s="145">
        <v>0</v>
      </c>
      <c r="G71" s="9"/>
      <c r="H71" s="24"/>
      <c r="I71" s="24"/>
      <c r="J71" s="24"/>
    </row>
    <row r="72" spans="1:10">
      <c r="A72" s="132">
        <v>33</v>
      </c>
      <c r="B72" s="9">
        <v>265</v>
      </c>
      <c r="C72" s="18">
        <v>17</v>
      </c>
      <c r="D72" s="18">
        <v>0</v>
      </c>
      <c r="E72" s="16"/>
      <c r="F72" s="9">
        <v>0</v>
      </c>
      <c r="G72" s="9"/>
      <c r="H72" s="24"/>
      <c r="I72" s="24"/>
      <c r="J72" s="24"/>
    </row>
    <row r="73" spans="1:10">
      <c r="A73" s="132">
        <v>34</v>
      </c>
      <c r="B73" s="9">
        <v>275</v>
      </c>
      <c r="C73" s="18">
        <v>7</v>
      </c>
      <c r="D73" s="18">
        <v>0</v>
      </c>
      <c r="E73" s="16"/>
      <c r="F73" s="9">
        <v>0</v>
      </c>
      <c r="G73" s="9"/>
      <c r="H73" s="24"/>
      <c r="I73" s="24"/>
      <c r="J73" s="24"/>
    </row>
    <row r="74" spans="1:10">
      <c r="A74" s="132">
        <v>35</v>
      </c>
      <c r="B74" s="9">
        <v>276</v>
      </c>
      <c r="C74" s="18">
        <v>32</v>
      </c>
      <c r="D74" s="18">
        <v>0</v>
      </c>
      <c r="E74" s="16"/>
      <c r="F74" s="9">
        <v>0</v>
      </c>
      <c r="G74" s="9"/>
      <c r="H74" s="24"/>
      <c r="I74" s="24"/>
      <c r="J74" s="24"/>
    </row>
    <row r="75" spans="1:10">
      <c r="A75" s="132">
        <v>36</v>
      </c>
      <c r="B75" s="9">
        <v>277</v>
      </c>
      <c r="C75" s="18">
        <v>130</v>
      </c>
      <c r="D75" s="18">
        <v>130.36000000000001</v>
      </c>
      <c r="E75" s="16" t="s">
        <v>7</v>
      </c>
      <c r="F75" s="9">
        <v>2</v>
      </c>
      <c r="G75" s="9"/>
      <c r="H75" s="24"/>
      <c r="I75" s="24"/>
      <c r="J75" s="24"/>
    </row>
    <row r="76" spans="1:10" ht="29.25" thickBot="1">
      <c r="A76" s="132">
        <v>37</v>
      </c>
      <c r="B76" s="9" t="s">
        <v>56</v>
      </c>
      <c r="C76" s="18">
        <v>908</v>
      </c>
      <c r="D76" s="18">
        <v>8.25</v>
      </c>
      <c r="E76" s="16" t="s">
        <v>6</v>
      </c>
      <c r="F76" s="9">
        <v>2</v>
      </c>
      <c r="G76" s="162" t="s">
        <v>57</v>
      </c>
      <c r="H76" s="24"/>
      <c r="I76" s="24"/>
      <c r="J76" s="24"/>
    </row>
    <row r="77" spans="1:10" ht="36" customHeight="1" thickBot="1">
      <c r="A77" s="132"/>
      <c r="B77" s="146" t="s">
        <v>9</v>
      </c>
      <c r="C77" s="13">
        <f>SUM(C40:C76)</f>
        <v>27381</v>
      </c>
      <c r="D77" s="14">
        <f>SUM(D40:D76)</f>
        <v>4248.1100000000006</v>
      </c>
      <c r="E77" s="147"/>
      <c r="F77" s="148"/>
      <c r="G77" s="149"/>
      <c r="H77" s="24"/>
      <c r="I77" s="24"/>
      <c r="J77" s="24"/>
    </row>
    <row r="78" spans="1:10" ht="34.5" customHeight="1" thickBot="1">
      <c r="A78" s="16">
        <v>38</v>
      </c>
      <c r="B78" s="150" t="s">
        <v>10</v>
      </c>
      <c r="C78" s="15">
        <v>51</v>
      </c>
      <c r="D78" s="15">
        <v>51</v>
      </c>
      <c r="E78" s="151"/>
      <c r="F78" s="150">
        <v>2</v>
      </c>
      <c r="G78" s="152"/>
      <c r="H78" s="24"/>
      <c r="I78" s="24"/>
      <c r="J78" s="24"/>
    </row>
    <row r="79" spans="1:10" ht="29.25" thickBot="1">
      <c r="A79" s="132">
        <v>39</v>
      </c>
      <c r="B79" s="153" t="s">
        <v>12</v>
      </c>
      <c r="C79" s="154" t="s">
        <v>13</v>
      </c>
      <c r="D79" s="155" t="s">
        <v>13</v>
      </c>
      <c r="E79" s="119"/>
      <c r="F79" s="156">
        <v>2</v>
      </c>
      <c r="G79" s="157"/>
      <c r="H79" s="24"/>
      <c r="I79" s="24"/>
      <c r="J79" s="24"/>
    </row>
    <row r="80" spans="1:10" ht="36.75" customHeight="1">
      <c r="A80" s="24" t="s">
        <v>14</v>
      </c>
      <c r="B80" s="128"/>
      <c r="C80" s="158"/>
      <c r="D80" s="159"/>
      <c r="E80" s="120"/>
      <c r="F80" s="120"/>
      <c r="G80" s="120"/>
      <c r="H80" s="24"/>
      <c r="I80" s="24"/>
      <c r="J80" s="24"/>
    </row>
    <row r="81" spans="1:17" ht="22.5" customHeight="1">
      <c r="A81" s="195" t="s">
        <v>15</v>
      </c>
      <c r="B81" s="195"/>
      <c r="C81" s="195"/>
      <c r="D81" s="195"/>
      <c r="E81" s="195"/>
      <c r="F81" s="195"/>
      <c r="G81" s="195"/>
      <c r="H81" s="24"/>
      <c r="I81" s="24"/>
      <c r="J81" s="24"/>
    </row>
    <row r="82" spans="1:17">
      <c r="A82" s="195"/>
      <c r="B82" s="195"/>
      <c r="C82" s="195"/>
      <c r="D82" s="195"/>
      <c r="E82" s="195"/>
      <c r="F82" s="195"/>
      <c r="G82" s="195"/>
      <c r="H82" s="24"/>
      <c r="I82" s="24"/>
      <c r="J82" s="24"/>
    </row>
    <row r="83" spans="1:17" ht="17.25">
      <c r="A83" s="24" t="s">
        <v>16</v>
      </c>
      <c r="B83" s="24"/>
      <c r="C83" s="24"/>
      <c r="D83" s="25"/>
      <c r="E83" s="68">
        <f>SUMIFS(D40:D78,F40:F78,"2")+100*2</f>
        <v>4499.1100000000006</v>
      </c>
      <c r="F83" s="24" t="s">
        <v>54</v>
      </c>
      <c r="G83" s="24"/>
      <c r="I83" s="24"/>
      <c r="J83" s="24"/>
      <c r="K83" s="24"/>
      <c r="P83" s="160" t="s">
        <v>26</v>
      </c>
    </row>
    <row r="84" spans="1:17" ht="17.25">
      <c r="A84" s="24" t="s">
        <v>17</v>
      </c>
      <c r="B84" s="24"/>
      <c r="C84" s="24"/>
      <c r="D84" s="25"/>
      <c r="E84" s="68">
        <f>SUMIFS(D40:D78,F40:F78,"2")+100*2</f>
        <v>4499.1100000000006</v>
      </c>
      <c r="F84" s="24" t="s">
        <v>54</v>
      </c>
      <c r="G84" s="24"/>
      <c r="H84" s="24"/>
      <c r="I84" s="24"/>
      <c r="J84" s="24"/>
    </row>
    <row r="85" spans="1:17">
      <c r="A85" s="24"/>
      <c r="B85" s="24"/>
      <c r="C85" s="24"/>
      <c r="D85" s="25"/>
      <c r="E85" s="24"/>
      <c r="F85" s="24"/>
      <c r="G85" s="24"/>
      <c r="H85" s="24"/>
      <c r="I85" s="24"/>
      <c r="J85" s="24"/>
    </row>
    <row r="86" spans="1:17" ht="17.25">
      <c r="A86" s="24" t="s">
        <v>18</v>
      </c>
      <c r="B86" s="24"/>
      <c r="C86" s="24"/>
      <c r="D86" s="25"/>
      <c r="E86" s="68">
        <f>E83+E84</f>
        <v>8998.2200000000012</v>
      </c>
      <c r="F86" s="24" t="s">
        <v>54</v>
      </c>
      <c r="G86" s="24"/>
      <c r="H86" s="24"/>
      <c r="I86" s="24"/>
      <c r="J86" s="24"/>
    </row>
    <row r="87" spans="1:17">
      <c r="A87" s="24"/>
      <c r="B87" s="24"/>
      <c r="C87" s="24"/>
      <c r="D87" s="25"/>
      <c r="E87" s="24"/>
      <c r="F87" s="24"/>
      <c r="G87" s="24"/>
      <c r="H87" s="24"/>
    </row>
    <row r="88" spans="1:17" ht="37.5" customHeight="1" thickBot="1">
      <c r="A88" s="194" t="s">
        <v>23</v>
      </c>
      <c r="B88" s="194"/>
      <c r="C88" s="194"/>
      <c r="D88" s="194"/>
      <c r="E88" s="194"/>
      <c r="F88" s="194"/>
      <c r="G88" s="194"/>
      <c r="H88" s="120"/>
      <c r="I88" s="120"/>
      <c r="J88" s="120"/>
    </row>
    <row r="89" spans="1:17" ht="115.5" thickBot="1">
      <c r="A89" s="71" t="s">
        <v>0</v>
      </c>
      <c r="B89" s="29" t="s">
        <v>1</v>
      </c>
      <c r="C89" s="30" t="s">
        <v>60</v>
      </c>
      <c r="D89" s="130" t="s">
        <v>61</v>
      </c>
      <c r="E89" s="131" t="s">
        <v>2</v>
      </c>
      <c r="F89" s="74" t="s">
        <v>3</v>
      </c>
      <c r="G89" s="32" t="s">
        <v>4</v>
      </c>
      <c r="I89" s="24"/>
      <c r="J89" s="24"/>
      <c r="Q89" s="24" t="s">
        <v>19</v>
      </c>
    </row>
    <row r="90" spans="1:17">
      <c r="A90" s="16">
        <v>1</v>
      </c>
      <c r="B90" s="42">
        <v>2</v>
      </c>
      <c r="C90" s="1">
        <v>2860</v>
      </c>
      <c r="D90" s="2">
        <v>216.98</v>
      </c>
      <c r="E90" s="140" t="s">
        <v>50</v>
      </c>
      <c r="F90" s="137">
        <v>2</v>
      </c>
      <c r="G90" s="16"/>
      <c r="I90" s="24"/>
      <c r="J90" s="24"/>
      <c r="Q90" s="24" t="s">
        <v>27</v>
      </c>
    </row>
    <row r="91" spans="1:17">
      <c r="A91" s="16">
        <v>2</v>
      </c>
      <c r="B91" s="138">
        <v>4</v>
      </c>
      <c r="C91" s="3">
        <v>2281</v>
      </c>
      <c r="D91" s="4">
        <v>758.61</v>
      </c>
      <c r="E91" s="140" t="s">
        <v>50</v>
      </c>
      <c r="F91" s="137">
        <v>2</v>
      </c>
      <c r="G91" s="16"/>
      <c r="I91" s="24"/>
      <c r="J91" s="24"/>
      <c r="Q91" s="24" t="s">
        <v>28</v>
      </c>
    </row>
    <row r="92" spans="1:17">
      <c r="A92" s="132">
        <v>3</v>
      </c>
      <c r="B92" s="42">
        <v>115</v>
      </c>
      <c r="C92" s="1">
        <v>986</v>
      </c>
      <c r="D92" s="2">
        <v>0</v>
      </c>
      <c r="E92" s="140"/>
      <c r="F92" s="137">
        <v>0</v>
      </c>
      <c r="G92" s="16"/>
      <c r="I92" s="24"/>
      <c r="J92" s="24"/>
      <c r="Q92" s="24"/>
    </row>
    <row r="93" spans="1:17">
      <c r="A93" s="16">
        <v>4</v>
      </c>
      <c r="B93" s="42">
        <v>140</v>
      </c>
      <c r="C93" s="1">
        <v>2716</v>
      </c>
      <c r="D93" s="2">
        <v>530.29999999999995</v>
      </c>
      <c r="E93" s="140" t="s">
        <v>50</v>
      </c>
      <c r="F93" s="137">
        <v>2</v>
      </c>
      <c r="G93" s="161"/>
      <c r="I93" s="24"/>
      <c r="J93" s="24"/>
      <c r="Q93" s="24" t="s">
        <v>29</v>
      </c>
    </row>
    <row r="94" spans="1:17">
      <c r="A94" s="16">
        <v>5</v>
      </c>
      <c r="B94" s="42">
        <v>145</v>
      </c>
      <c r="C94" s="1">
        <v>2677</v>
      </c>
      <c r="D94" s="2">
        <v>522.4</v>
      </c>
      <c r="E94" s="140" t="s">
        <v>50</v>
      </c>
      <c r="F94" s="137">
        <v>2</v>
      </c>
      <c r="G94" s="161"/>
      <c r="I94" s="24"/>
      <c r="J94" s="24"/>
      <c r="Q94" s="24" t="s">
        <v>30</v>
      </c>
    </row>
    <row r="95" spans="1:17">
      <c r="A95" s="132">
        <v>6</v>
      </c>
      <c r="B95" s="9">
        <v>266</v>
      </c>
      <c r="C95" s="18">
        <v>10</v>
      </c>
      <c r="D95" s="18">
        <v>0</v>
      </c>
      <c r="E95" s="16"/>
      <c r="F95" s="9"/>
      <c r="G95" s="9"/>
      <c r="I95" s="24"/>
      <c r="J95" s="24"/>
      <c r="Q95" s="24"/>
    </row>
    <row r="96" spans="1:17">
      <c r="A96" s="16">
        <v>7</v>
      </c>
      <c r="B96" s="9">
        <v>267</v>
      </c>
      <c r="C96" s="18">
        <v>4</v>
      </c>
      <c r="D96" s="18">
        <v>0</v>
      </c>
      <c r="E96" s="16"/>
      <c r="F96" s="9"/>
      <c r="G96" s="9"/>
      <c r="I96" s="24"/>
      <c r="J96" s="24"/>
      <c r="Q96" s="24"/>
    </row>
    <row r="97" spans="1:17">
      <c r="A97" s="16">
        <v>8</v>
      </c>
      <c r="B97" s="9">
        <v>268</v>
      </c>
      <c r="C97" s="18">
        <v>39</v>
      </c>
      <c r="D97" s="18">
        <v>0</v>
      </c>
      <c r="E97" s="16"/>
      <c r="F97" s="9"/>
      <c r="G97" s="9"/>
      <c r="I97" s="24"/>
      <c r="J97" s="24"/>
      <c r="Q97" s="24"/>
    </row>
    <row r="98" spans="1:17">
      <c r="A98" s="132">
        <v>9</v>
      </c>
      <c r="B98" s="17">
        <v>269</v>
      </c>
      <c r="C98" s="19">
        <v>10</v>
      </c>
      <c r="D98" s="20">
        <v>0</v>
      </c>
      <c r="E98" s="21"/>
      <c r="F98" s="22"/>
      <c r="G98" s="17"/>
      <c r="I98" s="24"/>
      <c r="J98" s="24"/>
      <c r="Q98" s="24"/>
    </row>
    <row r="99" spans="1:17">
      <c r="A99" s="16">
        <v>10</v>
      </c>
      <c r="B99" s="143">
        <v>270</v>
      </c>
      <c r="C99" s="7">
        <v>1963</v>
      </c>
      <c r="D99" s="8">
        <v>20.399999999999999</v>
      </c>
      <c r="E99" s="140" t="s">
        <v>6</v>
      </c>
      <c r="F99" s="145">
        <v>2</v>
      </c>
      <c r="G99" s="17"/>
      <c r="I99" s="24"/>
      <c r="J99" s="24"/>
      <c r="Q99" s="24"/>
    </row>
    <row r="100" spans="1:17">
      <c r="A100" s="16">
        <v>11</v>
      </c>
      <c r="B100" s="162">
        <v>271</v>
      </c>
      <c r="C100" s="23">
        <v>285</v>
      </c>
      <c r="D100" s="10">
        <v>0</v>
      </c>
      <c r="E100" s="11"/>
      <c r="F100" s="12">
        <v>0</v>
      </c>
      <c r="G100" s="17"/>
      <c r="I100" s="24"/>
      <c r="J100" s="24"/>
      <c r="Q100" s="24"/>
    </row>
    <row r="101" spans="1:17">
      <c r="A101" s="132">
        <v>12</v>
      </c>
      <c r="B101" s="138">
        <v>272</v>
      </c>
      <c r="C101" s="5">
        <v>81</v>
      </c>
      <c r="D101" s="6">
        <v>4.54</v>
      </c>
      <c r="E101" s="140" t="s">
        <v>6</v>
      </c>
      <c r="F101" s="142">
        <v>2</v>
      </c>
      <c r="G101" s="163"/>
      <c r="I101" s="24"/>
      <c r="J101" s="24"/>
      <c r="Q101" s="24"/>
    </row>
    <row r="102" spans="1:17">
      <c r="A102" s="16">
        <v>13</v>
      </c>
      <c r="B102" s="162">
        <v>273</v>
      </c>
      <c r="C102" s="23">
        <v>1020</v>
      </c>
      <c r="D102" s="8">
        <v>0</v>
      </c>
      <c r="E102" s="140"/>
      <c r="F102" s="145"/>
      <c r="G102" s="164"/>
      <c r="I102" s="24"/>
      <c r="J102" s="24"/>
      <c r="Q102" s="24" t="s">
        <v>20</v>
      </c>
    </row>
    <row r="103" spans="1:17">
      <c r="A103" s="16">
        <v>14</v>
      </c>
      <c r="B103" s="162">
        <v>274</v>
      </c>
      <c r="C103" s="23">
        <v>6</v>
      </c>
      <c r="D103" s="10">
        <v>0</v>
      </c>
      <c r="E103" s="11"/>
      <c r="F103" s="12"/>
      <c r="G103" s="164"/>
      <c r="I103" s="24"/>
      <c r="J103" s="24"/>
      <c r="Q103" s="24" t="s">
        <v>21</v>
      </c>
    </row>
    <row r="104" spans="1:17">
      <c r="A104" s="132">
        <v>15</v>
      </c>
      <c r="B104" s="162">
        <v>275</v>
      </c>
      <c r="C104" s="23">
        <v>12</v>
      </c>
      <c r="D104" s="10">
        <v>0</v>
      </c>
      <c r="E104" s="11"/>
      <c r="F104" s="12"/>
      <c r="G104" s="164"/>
      <c r="I104" s="24"/>
      <c r="J104" s="24"/>
      <c r="Q104" s="24" t="s">
        <v>24</v>
      </c>
    </row>
    <row r="105" spans="1:17">
      <c r="A105" s="16">
        <v>16</v>
      </c>
      <c r="B105" s="162">
        <v>276</v>
      </c>
      <c r="C105" s="23">
        <v>12</v>
      </c>
      <c r="D105" s="10">
        <v>0</v>
      </c>
      <c r="E105" s="11"/>
      <c r="F105" s="12"/>
      <c r="G105" s="164"/>
      <c r="I105" s="24"/>
      <c r="J105" s="24"/>
      <c r="Q105" s="24" t="s">
        <v>24</v>
      </c>
    </row>
    <row r="106" spans="1:17">
      <c r="A106" s="16">
        <v>17</v>
      </c>
      <c r="B106" s="162">
        <v>277</v>
      </c>
      <c r="C106" s="23">
        <v>139</v>
      </c>
      <c r="D106" s="10">
        <v>0</v>
      </c>
      <c r="E106" s="11"/>
      <c r="F106" s="12"/>
      <c r="G106" s="164"/>
      <c r="I106" s="24"/>
      <c r="J106" s="24"/>
      <c r="Q106" s="24" t="s">
        <v>25</v>
      </c>
    </row>
    <row r="107" spans="1:17" ht="15.75" thickBot="1">
      <c r="A107" s="132">
        <v>18</v>
      </c>
      <c r="B107" s="58">
        <v>278</v>
      </c>
      <c r="C107" s="188">
        <v>34</v>
      </c>
      <c r="D107" s="189">
        <v>0</v>
      </c>
      <c r="E107" s="190"/>
      <c r="F107" s="191"/>
      <c r="G107" s="192"/>
      <c r="H107" s="24"/>
      <c r="I107" s="24"/>
      <c r="J107" s="24"/>
    </row>
    <row r="108" spans="1:17" ht="21" customHeight="1" thickBot="1">
      <c r="A108" s="132"/>
      <c r="B108" s="146" t="s">
        <v>9</v>
      </c>
      <c r="C108" s="13">
        <f>SUM(C90:C107)</f>
        <v>15135</v>
      </c>
      <c r="D108" s="14">
        <f>SUM(D90:D107)</f>
        <v>2053.23</v>
      </c>
      <c r="E108" s="147"/>
      <c r="F108" s="148"/>
      <c r="G108" s="149"/>
      <c r="H108" s="24"/>
      <c r="I108" s="24"/>
      <c r="J108" s="24"/>
    </row>
    <row r="109" spans="1:17" ht="15.75" thickBot="1">
      <c r="A109" s="132">
        <v>19</v>
      </c>
      <c r="B109" s="150" t="s">
        <v>11</v>
      </c>
      <c r="C109" s="15">
        <v>49.32</v>
      </c>
      <c r="D109" s="15">
        <v>49.32</v>
      </c>
      <c r="E109" s="151"/>
      <c r="F109" s="150">
        <v>2</v>
      </c>
      <c r="G109" s="165"/>
      <c r="H109" s="24"/>
      <c r="I109" s="24"/>
      <c r="J109" s="24"/>
    </row>
    <row r="110" spans="1:17" ht="29.25" thickBot="1">
      <c r="A110" s="132">
        <v>20</v>
      </c>
      <c r="B110" s="153" t="s">
        <v>12</v>
      </c>
      <c r="C110" s="154" t="s">
        <v>13</v>
      </c>
      <c r="D110" s="155" t="s">
        <v>13</v>
      </c>
      <c r="E110" s="119"/>
      <c r="F110" s="156">
        <v>2</v>
      </c>
      <c r="G110" s="157"/>
    </row>
    <row r="113" spans="1:17">
      <c r="A113" s="24" t="s">
        <v>14</v>
      </c>
      <c r="B113" s="128"/>
      <c r="C113" s="158"/>
      <c r="D113" s="159"/>
      <c r="E113" s="120"/>
      <c r="F113" s="120"/>
      <c r="G113" s="120"/>
    </row>
    <row r="114" spans="1:17">
      <c r="A114" s="195" t="s">
        <v>15</v>
      </c>
      <c r="B114" s="195"/>
      <c r="C114" s="195"/>
      <c r="D114" s="195"/>
      <c r="E114" s="195"/>
      <c r="F114" s="195"/>
      <c r="G114" s="195"/>
      <c r="Q114" s="160" t="s">
        <v>26</v>
      </c>
    </row>
    <row r="115" spans="1:17">
      <c r="A115" s="195"/>
      <c r="B115" s="195"/>
      <c r="C115" s="195"/>
      <c r="D115" s="195"/>
      <c r="E115" s="195"/>
      <c r="F115" s="195"/>
      <c r="G115" s="195"/>
      <c r="H115" s="166"/>
    </row>
    <row r="116" spans="1:17" ht="17.25">
      <c r="A116" s="24" t="s">
        <v>16</v>
      </c>
      <c r="B116" s="24"/>
      <c r="C116" s="24"/>
      <c r="D116" s="25"/>
      <c r="E116" s="68">
        <f>SUMIFS(D90:D109,F90:F109,"2")+100*2</f>
        <v>2302.5500000000002</v>
      </c>
      <c r="F116" s="24" t="s">
        <v>54</v>
      </c>
    </row>
    <row r="117" spans="1:17" ht="17.25">
      <c r="A117" s="24" t="s">
        <v>17</v>
      </c>
      <c r="B117" s="24"/>
      <c r="C117" s="24"/>
      <c r="D117" s="25"/>
      <c r="E117" s="68">
        <f>SUMIFS(D90:D109,F90:F109,"2")+100*2</f>
        <v>2302.5500000000002</v>
      </c>
      <c r="F117" s="24" t="s">
        <v>54</v>
      </c>
      <c r="G117" s="24"/>
    </row>
    <row r="118" spans="1:17">
      <c r="A118" s="24"/>
      <c r="B118" s="24"/>
      <c r="C118" s="24"/>
      <c r="D118" s="25"/>
      <c r="E118" s="24"/>
      <c r="F118" s="24"/>
      <c r="G118" s="24"/>
    </row>
    <row r="119" spans="1:17" ht="17.25">
      <c r="A119" s="24" t="s">
        <v>18</v>
      </c>
      <c r="B119" s="24"/>
      <c r="C119" s="24"/>
      <c r="D119" s="25"/>
      <c r="E119" s="68">
        <f>E116+E117</f>
        <v>4605.1000000000004</v>
      </c>
      <c r="F119" s="24" t="s">
        <v>54</v>
      </c>
      <c r="G119" s="24"/>
    </row>
  </sheetData>
  <mergeCells count="13">
    <mergeCell ref="A1:I1"/>
    <mergeCell ref="A88:G88"/>
    <mergeCell ref="A114:G115"/>
    <mergeCell ref="B2:E2"/>
    <mergeCell ref="G4:G6"/>
    <mergeCell ref="A28:G28"/>
    <mergeCell ref="B34:I34"/>
    <mergeCell ref="H4:J9"/>
    <mergeCell ref="A12:G12"/>
    <mergeCell ref="B18:E18"/>
    <mergeCell ref="H22:J22"/>
    <mergeCell ref="A81:G82"/>
    <mergeCell ref="A38:G38"/>
  </mergeCells>
  <pageMargins left="0.7" right="0.7" top="0.75" bottom="0.75" header="0.3" footer="0.3"/>
  <pageSetup paperSize="9" scale="60" fitToHeight="0" orientation="portrait" r:id="rId1"/>
  <rowBreaks count="2" manualBreakCount="2">
    <brk id="37" max="8" man="1"/>
    <brk id="8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995C853-25B1-4B53-8E68-D9C55CEA5AB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Jagodzińska</dc:creator>
  <cp:lastModifiedBy>Admin</cp:lastModifiedBy>
  <cp:lastPrinted>2023-10-18T17:17:37Z</cp:lastPrinted>
  <dcterms:created xsi:type="dcterms:W3CDTF">2018-03-23T09:36:46Z</dcterms:created>
  <dcterms:modified xsi:type="dcterms:W3CDTF">2024-11-21T17:23:18Z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363049af-09e7-4143-ad9b-84be52409a77</vt:lpwstr>
  </property>
  <property fmtid="{D5CDD505-2E9C-101B-9397-08002B2CF9AE}" pid="3" name="bjSaver">
    <vt:lpwstr>DfsjNHZHeoL6EcUu/AGjMuvjkzXtkFFo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s5636:Creator type=author">
    <vt:lpwstr>Aleksandra Jagodzińska</vt:lpwstr>
  </property>
  <property fmtid="{D5CDD505-2E9C-101B-9397-08002B2CF9AE}" pid="8" name="s5636:Creator type=organization">
    <vt:lpwstr>MILNET-Z</vt:lpwstr>
  </property>
  <property fmtid="{D5CDD505-2E9C-101B-9397-08002B2CF9AE}" pid="9" name="bjPortionMark">
    <vt:lpwstr>[JAW]</vt:lpwstr>
  </property>
  <property fmtid="{D5CDD505-2E9C-101B-9397-08002B2CF9AE}" pid="10" name="bjClsUserRVM">
    <vt:lpwstr>[]</vt:lpwstr>
  </property>
  <property fmtid="{D5CDD505-2E9C-101B-9397-08002B2CF9AE}" pid="11" name="s5636:Creator type=IP">
    <vt:lpwstr>10.60.46.83</vt:lpwstr>
  </property>
</Properties>
</file>