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arczewski\AppData\Local\eDokumenty Active Folder\workspace\"/>
    </mc:Choice>
  </mc:AlternateContent>
  <xr:revisionPtr revIDLastSave="0" documentId="13_ncr:1_{5BB06EA5-DEF0-409A-8A54-F22D081F8BA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42" i="1"/>
  <c r="F76" i="1" l="1"/>
  <c r="F23" i="1"/>
  <c r="F29" i="1"/>
  <c r="F33" i="1"/>
  <c r="F65" i="1"/>
  <c r="F70" i="1"/>
  <c r="F150" i="1"/>
  <c r="F158" i="1"/>
  <c r="S25" i="1"/>
  <c r="W22" i="1" s="1"/>
  <c r="Q24" i="1"/>
  <c r="Q23" i="1"/>
  <c r="Q21" i="1"/>
  <c r="J20" i="1"/>
  <c r="J19" i="1"/>
  <c r="O17" i="1"/>
  <c r="O16" i="1"/>
  <c r="J16" i="1"/>
  <c r="O14" i="1"/>
  <c r="R12" i="1"/>
  <c r="J12" i="1"/>
  <c r="R11" i="1"/>
  <c r="J11" i="1"/>
  <c r="J10" i="1"/>
  <c r="J7" i="1"/>
  <c r="J6" i="1"/>
  <c r="F160" i="1" l="1"/>
  <c r="J22" i="1"/>
  <c r="W14" i="1"/>
  <c r="W16" i="1" s="1"/>
  <c r="W11" i="1" s="1"/>
  <c r="W12" i="1" s="1"/>
</calcChain>
</file>

<file path=xl/sharedStrings.xml><?xml version="1.0" encoding="utf-8"?>
<sst xmlns="http://schemas.openxmlformats.org/spreadsheetml/2006/main" count="453" uniqueCount="205">
  <si>
    <t>OBIEKTY PRODUKCYJNE  - OSD ENERGA OPERATOR S.A.</t>
  </si>
  <si>
    <t>LP</t>
  </si>
  <si>
    <t>Miejscowość</t>
  </si>
  <si>
    <t>Punkt pomiarowy</t>
  </si>
  <si>
    <t>Moc umowna</t>
  </si>
  <si>
    <t>Taryfa</t>
  </si>
  <si>
    <t>A 23</t>
  </si>
  <si>
    <t xml:space="preserve">Zużycie energii elektrycznej w grupach taryfowych A, B, C </t>
  </si>
  <si>
    <t xml:space="preserve">ZAŁĄCZNIK </t>
  </si>
  <si>
    <t>Lubicz</t>
  </si>
  <si>
    <t>Ujęcie Wody Lubicz, ul. Dworcowa</t>
  </si>
  <si>
    <t xml:space="preserve"> A 23</t>
  </si>
  <si>
    <t>B 23</t>
  </si>
  <si>
    <t xml:space="preserve"> z podziałem na strefy czasowe:</t>
  </si>
  <si>
    <t>NR 2 OPZ</t>
  </si>
  <si>
    <t>Mała Nieszawka</t>
  </si>
  <si>
    <t>Mała Nieszawka, ul. Wodociągowa 28</t>
  </si>
  <si>
    <t xml:space="preserve"> B 23</t>
  </si>
  <si>
    <t>Toruń</t>
  </si>
  <si>
    <t>Oczyszczalnia Ścieków, ul. Bydgoska</t>
  </si>
  <si>
    <t>C21</t>
  </si>
  <si>
    <t>Grupa taryfowa</t>
  </si>
  <si>
    <t>Szczyt przedpołudniowy  [kWh]</t>
  </si>
  <si>
    <t>Szczyt popołudniowy     [kWh]</t>
  </si>
  <si>
    <t>Reszta doby                              [kWh]</t>
  </si>
  <si>
    <t>Razem                           [kWh]</t>
  </si>
  <si>
    <t>Stacja Pomp Stare Bielany ul. Św. Józefa 37-49</t>
  </si>
  <si>
    <t>C11</t>
  </si>
  <si>
    <t>Przepompownia ścieków + zaplecze adm. ul. Rybaki 39/45</t>
  </si>
  <si>
    <t>VI-VIII 150 I-V i IX-XII 130</t>
  </si>
  <si>
    <t>G11</t>
  </si>
  <si>
    <t>Wrzosy II Toruń ul. Polna 11</t>
  </si>
  <si>
    <t>Strefa Całodobowa [kWh]</t>
  </si>
  <si>
    <t>Ujęcie Wody Czerniewice ul. Gajowa 13</t>
  </si>
  <si>
    <t>Ujecie Wody Nowe Bielany ul. Olszewskiego - rezerwa</t>
  </si>
  <si>
    <t>C 12a</t>
  </si>
  <si>
    <t>STUDNIE ODWODNIENIOWE - OSD ENERGA OPERATOR S.A.</t>
  </si>
  <si>
    <t>C 22b</t>
  </si>
  <si>
    <t>Strefa Szczytowa [kWh]</t>
  </si>
  <si>
    <t>Strefa Pozaszczytowa [kWh]</t>
  </si>
  <si>
    <t>ul. Inowrocławska</t>
  </si>
  <si>
    <t>C 11</t>
  </si>
  <si>
    <t>C 12b</t>
  </si>
  <si>
    <t>C 22a</t>
  </si>
  <si>
    <t>ul. Tarnowska 17</t>
  </si>
  <si>
    <t>ul. Truskawkowa</t>
  </si>
  <si>
    <t>C12a</t>
  </si>
  <si>
    <t>Strefa Dzienna [kWh]</t>
  </si>
  <si>
    <t>Strefa Nocna [kWh]</t>
  </si>
  <si>
    <t>STUDNIE KREDOWE -  OSD ENERGA OPERATOR S.A.</t>
  </si>
  <si>
    <t>ul. Legionów</t>
  </si>
  <si>
    <t>SUMA</t>
  </si>
  <si>
    <t>ul. Bażyńskich</t>
  </si>
  <si>
    <t>ul. Antoniego - Myśliwska</t>
  </si>
  <si>
    <t>ul. Malinowskiego</t>
  </si>
  <si>
    <t>FONTANNY - OSD ENERGA OPERATOR S.A.</t>
  </si>
  <si>
    <t>Łuk Cezara</t>
  </si>
  <si>
    <t>ul. Bydgoska</t>
  </si>
  <si>
    <t>HYDROFORNIE -  OSD ENERGA OPERATOR S.A.</t>
  </si>
  <si>
    <t>ul. Gagarina 152</t>
  </si>
  <si>
    <t>ul. Kasprowicza 1/3</t>
  </si>
  <si>
    <t>ul. Głowackiego 2</t>
  </si>
  <si>
    <t>ul. Młodzieżowa 22</t>
  </si>
  <si>
    <t>ul. Wybickiego 14</t>
  </si>
  <si>
    <t>ul. Kołłątaja 20/22</t>
  </si>
  <si>
    <t>ul. Ślaskiego 6</t>
  </si>
  <si>
    <t>ul. Raszei 2</t>
  </si>
  <si>
    <t>Szosa Lubicka 150</t>
  </si>
  <si>
    <t>Szosa Lubicka 162</t>
  </si>
  <si>
    <t>ul. Wojska Polskiego 53A</t>
  </si>
  <si>
    <t>G 11</t>
  </si>
  <si>
    <t>ul. Warneńczyka</t>
  </si>
  <si>
    <t>ul. Grudziądzka 59a</t>
  </si>
  <si>
    <t>ul. Przy Kaszowniku</t>
  </si>
  <si>
    <t>ul. Gałczyńskiego 53</t>
  </si>
  <si>
    <t>ul. Al.. 700- Lecia 14</t>
  </si>
  <si>
    <t>ul. Kochanowskiego</t>
  </si>
  <si>
    <t>ul. Konstytucji 3 - Maja 20</t>
  </si>
  <si>
    <t>ul. Teligi 5</t>
  </si>
  <si>
    <t>ul. Ligi Polskiej 1</t>
  </si>
  <si>
    <t>ul. Srebrnego 2</t>
  </si>
  <si>
    <t>ul. Dziewulskiego 8</t>
  </si>
  <si>
    <t>ul. Dziewulskiego 16</t>
  </si>
  <si>
    <t>ul. Niesiołowskiego 8</t>
  </si>
  <si>
    <t>ul. Niesiołowskiego 16</t>
  </si>
  <si>
    <t>ul. Niesiołowskiego 24</t>
  </si>
  <si>
    <t>ul. Piskorskiej 15</t>
  </si>
  <si>
    <t>ul. Buszczyńskich 7</t>
  </si>
  <si>
    <t>ul. Łyskowskiego 13</t>
  </si>
  <si>
    <t>ul. Rydygiera 24</t>
  </si>
  <si>
    <t>PODCZYSZCZALNIE WÓD DESZCZOWYCH  - OSD ENERGA OPERATOR S.A.</t>
  </si>
  <si>
    <t>ul. Turystyczna</t>
  </si>
  <si>
    <t>ul. Szosa Okężna</t>
  </si>
  <si>
    <t>ul. Winnica</t>
  </si>
  <si>
    <t>PRZEPOMPOWNIE WODY  - OSD ENERGA  OPERATOR S.A.</t>
  </si>
  <si>
    <t>ul. Olsztyńska</t>
  </si>
  <si>
    <t>ul. Nad Strugą</t>
  </si>
  <si>
    <t>Ciechocinek</t>
  </si>
  <si>
    <t>ul. Wołuszewska</t>
  </si>
  <si>
    <t>C22b</t>
  </si>
  <si>
    <t>PRZEPOMPOWNIE I TŁOCZNIE ŚCIEKÓW  - OSD ENERGA  OPERATOR S.A.</t>
  </si>
  <si>
    <t>Bielawy, ul. Sieradzka 23</t>
  </si>
  <si>
    <t>ul. Wiślana</t>
  </si>
  <si>
    <t>Czerniewice ul. Spacerowa 8-14,</t>
  </si>
  <si>
    <t>ul. Mostowa</t>
  </si>
  <si>
    <t>ul. Wiśniowieckiego</t>
  </si>
  <si>
    <t>ul. Działowa</t>
  </si>
  <si>
    <t>ul. Poznańska</t>
  </si>
  <si>
    <t>ul. Łódzka dz. 22/1</t>
  </si>
  <si>
    <t>ul. Spacerowa</t>
  </si>
  <si>
    <t>ul. Podgórska dz. 10</t>
  </si>
  <si>
    <t>ul. Łódzka - Podgóska</t>
  </si>
  <si>
    <t>ul. Turystyczna 35A</t>
  </si>
  <si>
    <t>ul. Szczęśliwa P 1</t>
  </si>
  <si>
    <t>ul. Na Przełaj P 2</t>
  </si>
  <si>
    <t>ul. Strzałowa/Artyler.</t>
  </si>
  <si>
    <t>ul. Jastrzębia</t>
  </si>
  <si>
    <t>ul. Sarnia dz.582</t>
  </si>
  <si>
    <t>Ugory przy ul. Storczykowej</t>
  </si>
  <si>
    <t>ul. Sadowa dz. 141/1</t>
  </si>
  <si>
    <t>ul. Sadowa dz. 63/1</t>
  </si>
  <si>
    <t>ul. Korfantego</t>
  </si>
  <si>
    <t>ul. Winnica dz. 157</t>
  </si>
  <si>
    <t>ul. Winnica dz. 202/1</t>
  </si>
  <si>
    <t>ul. Tartaczna</t>
  </si>
  <si>
    <t>ul. Zbożowa dz. 841</t>
  </si>
  <si>
    <t>ul. Turkusowa</t>
  </si>
  <si>
    <t>ul. Rudacka</t>
  </si>
  <si>
    <t>ul. Szmaragdowa</t>
  </si>
  <si>
    <t>ul. Włocławska</t>
  </si>
  <si>
    <t>Chełmża</t>
  </si>
  <si>
    <t>Kończewice dz.231/13</t>
  </si>
  <si>
    <t>ul. Dybowska</t>
  </si>
  <si>
    <t>ul. Nieszawska</t>
  </si>
  <si>
    <t>ul. Kręta</t>
  </si>
  <si>
    <t>ul. Olsztyńska 96</t>
  </si>
  <si>
    <t>ul. Okólna dz.270</t>
  </si>
  <si>
    <t>ul. Grzybowa 67-240</t>
  </si>
  <si>
    <t>ul. Poznańska dz.330/5</t>
  </si>
  <si>
    <t>Stawki Południowe 17</t>
  </si>
  <si>
    <t>ul. Grzybowa 66-80</t>
  </si>
  <si>
    <t>ul. Bukowa dz. 131/4</t>
  </si>
  <si>
    <t>Czarne Błoto</t>
  </si>
  <si>
    <t>dz. 217/4</t>
  </si>
  <si>
    <t>Brzozówka</t>
  </si>
  <si>
    <t>dz. 53/7</t>
  </si>
  <si>
    <t>Głogowo</t>
  </si>
  <si>
    <t>ul. Jaskółcza, dz. 260/19</t>
  </si>
  <si>
    <t>ul. Łukasiewicza</t>
  </si>
  <si>
    <t>Osiek</t>
  </si>
  <si>
    <t>Osiek nad Wisłą</t>
  </si>
  <si>
    <t>Silno</t>
  </si>
  <si>
    <t>Silno dz. 105/3</t>
  </si>
  <si>
    <t>2</t>
  </si>
  <si>
    <t>ul. Forteczna dz. 168/2</t>
  </si>
  <si>
    <t>12,5</t>
  </si>
  <si>
    <t>Biskupice</t>
  </si>
  <si>
    <t>dz. 214, gmina Łubianka</t>
  </si>
  <si>
    <t>32,5</t>
  </si>
  <si>
    <t>Papowo</t>
  </si>
  <si>
    <t>Papowo Toruńskie dz.247, gmina Łysomice</t>
  </si>
  <si>
    <t>3</t>
  </si>
  <si>
    <t>20,5</t>
  </si>
  <si>
    <t>ul. Droga Starotoruńska dz.114, 112/4</t>
  </si>
  <si>
    <t>ul. Szosa Bydgoska dz.33-101/6</t>
  </si>
  <si>
    <t>10,5</t>
  </si>
  <si>
    <t>Brąchnówko</t>
  </si>
  <si>
    <t>Brąchnówko dz. 98 gm. Chełmża</t>
  </si>
  <si>
    <t>3,5</t>
  </si>
  <si>
    <t>ul. Golubska dz. 297/9</t>
  </si>
  <si>
    <t>Szosa Bydgoska dz.22-121/7</t>
  </si>
  <si>
    <t>ul. Szarika dz. 128/9</t>
  </si>
  <si>
    <t>OBIEKTY NIEPRODUKCYJNE  - OSD ENERGA  OPERATOR S.A.</t>
  </si>
  <si>
    <t>Wydział Sieci Kanalizacyjnej ul.Okrężna 23/25</t>
  </si>
  <si>
    <t>Mała Elektrownia Wodna - potrzeby własne</t>
  </si>
  <si>
    <t>Komora pomiarowa nr 7 Sz. Okrężna dz. 81/2</t>
  </si>
  <si>
    <t>Komora pomiarowa nr 3 Kręta dz.89</t>
  </si>
  <si>
    <t>Łeba</t>
  </si>
  <si>
    <t>Ośrodek wypoczynkowy Łeba    ul. 1-Maja 16</t>
  </si>
  <si>
    <t>OBIEKTY PRODUKCYJNE PSSE ŁYSOMICE  - OSD POLENERGIA DYSTRYBUCJA Sp. z o.o.</t>
  </si>
  <si>
    <t>Ostaszewo gm.Łysomice</t>
  </si>
  <si>
    <t>Przepompownia ścieków Centralna</t>
  </si>
  <si>
    <t>Przepompownia ścieków Północ 1</t>
  </si>
  <si>
    <t>Przepompownia ścieków Północ 2</t>
  </si>
  <si>
    <t>Przepompownia ścieków Południowa</t>
  </si>
  <si>
    <t>Stacja wodociągowa</t>
  </si>
  <si>
    <t>Jedwabno</t>
  </si>
  <si>
    <t>Ujęcie Wody</t>
  </si>
  <si>
    <t>I-IV, IX, XII 650, V 700, VI 800, VII-VII 750, X-XI 600</t>
  </si>
  <si>
    <t>Lubicz Dolny</t>
  </si>
  <si>
    <t>Lubicz Dolny dz. 415</t>
  </si>
  <si>
    <t xml:space="preserve">Rudacka 81 </t>
  </si>
  <si>
    <t>Budynek muzeum ul. Św.Józefa 47/49</t>
  </si>
  <si>
    <t>Studnia ul. Wiśniowa Czerniewice</t>
  </si>
  <si>
    <t>ul. Przybyszewskiego 3</t>
  </si>
  <si>
    <t>Na Przełaj 1</t>
  </si>
  <si>
    <t>Ostra dz. 75/10</t>
  </si>
  <si>
    <t>Młyńska 6 dz. 352/4</t>
  </si>
  <si>
    <t>Wola Zamkowa 1 dz. 42</t>
  </si>
  <si>
    <t>C12b</t>
  </si>
  <si>
    <t xml:space="preserve"> C22b</t>
  </si>
  <si>
    <t xml:space="preserve">*oznaczenie S przy nr PPE oznacza nr PPE wirtualnego SUMATORA dla podanych punktów poboru </t>
  </si>
  <si>
    <t>Zestawienie obiektów produkcyjnych ze zużyciem energii elektrycznej w roku 2024</t>
  </si>
  <si>
    <t>Zuzycie w roku 2024  [kWh]</t>
  </si>
  <si>
    <t>Załącznik nr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</si>
</sst>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3" fontId="12" fillId="0" borderId="1" xfId="0" applyNumberFormat="1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3" fontId="12" fillId="3" borderId="1" xfId="0" applyNumberFormat="1" applyFont="1" applyFill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0" fontId="5" fillId="0" borderId="11" xfId="0" applyFont="1" applyBorder="1" applyAlignment="1">
      <alignment vertical="top"/>
    </xf>
    <xf numFmtId="3" fontId="10" fillId="0" borderId="8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3" fontId="12" fillId="0" borderId="0" xfId="0" applyNumberFormat="1" applyFont="1" applyAlignment="1">
      <alignment horizontal="center" vertical="top"/>
    </xf>
    <xf numFmtId="3" fontId="12" fillId="0" borderId="7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top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3" fontId="10" fillId="0" borderId="8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/>
    </xf>
    <xf numFmtId="0" fontId="6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2"/>
  <sheetViews>
    <sheetView tabSelected="1" zoomScaleNormal="100" workbookViewId="0">
      <selection activeCell="A2" sqref="A2:F2"/>
    </sheetView>
  </sheetViews>
  <sheetFormatPr defaultRowHeight="12.75" x14ac:dyDescent="0.2"/>
  <cols>
    <col min="1" max="1" width="4" style="3" customWidth="1"/>
    <col min="2" max="2" width="10.7109375" style="3" customWidth="1"/>
    <col min="3" max="3" width="26.85546875" style="3" customWidth="1"/>
    <col min="4" max="4" width="13.5703125" style="3" customWidth="1"/>
    <col min="5" max="5" width="5.7109375" style="3" customWidth="1"/>
    <col min="6" max="6" width="16.140625" style="2" customWidth="1"/>
    <col min="7" max="7" width="9.140625" style="3"/>
    <col min="8" max="8" width="11.7109375" style="3" hidden="1" customWidth="1"/>
    <col min="9" max="9" width="0" style="3" hidden="1" customWidth="1"/>
    <col min="10" max="10" width="15.7109375" style="3" hidden="1" customWidth="1"/>
    <col min="11" max="14" width="0" style="3" hidden="1" customWidth="1"/>
    <col min="15" max="15" width="16.42578125" style="3" hidden="1" customWidth="1"/>
    <col min="16" max="17" width="0" style="3" hidden="1" customWidth="1"/>
    <col min="18" max="18" width="14.28515625" style="3" hidden="1" customWidth="1"/>
    <col min="19" max="19" width="19.28515625" style="3" hidden="1" customWidth="1"/>
    <col min="20" max="24" width="0" style="3" hidden="1" customWidth="1"/>
    <col min="25" max="16384" width="9.140625" style="3"/>
  </cols>
  <sheetData>
    <row r="1" spans="1:23" x14ac:dyDescent="0.2">
      <c r="A1" s="1"/>
      <c r="B1" s="1"/>
      <c r="C1" s="1"/>
      <c r="D1" s="1"/>
      <c r="E1" s="1"/>
    </row>
    <row r="2" spans="1:23" ht="15" x14ac:dyDescent="0.2">
      <c r="A2" s="53" t="s">
        <v>204</v>
      </c>
      <c r="B2" s="53"/>
      <c r="C2" s="53"/>
      <c r="D2" s="53"/>
      <c r="E2" s="53"/>
      <c r="F2" s="53"/>
    </row>
    <row r="3" spans="1:23" ht="15.75" customHeight="1" x14ac:dyDescent="0.2">
      <c r="A3" s="4"/>
      <c r="B3" s="4"/>
      <c r="C3" s="4"/>
      <c r="D3" s="4"/>
      <c r="E3" s="4"/>
    </row>
    <row r="4" spans="1:23" ht="32.25" customHeight="1" x14ac:dyDescent="0.2">
      <c r="A4" s="61" t="s">
        <v>202</v>
      </c>
      <c r="B4" s="61"/>
      <c r="C4" s="61"/>
      <c r="D4" s="61"/>
      <c r="E4" s="61"/>
      <c r="F4" s="61"/>
    </row>
    <row r="5" spans="1:23" ht="17.25" customHeight="1" x14ac:dyDescent="0.2">
      <c r="A5" s="42" t="s">
        <v>0</v>
      </c>
      <c r="B5" s="42"/>
      <c r="C5" s="5"/>
      <c r="D5" s="5"/>
      <c r="E5" s="5"/>
    </row>
    <row r="6" spans="1:23" ht="38.25" customHeight="1" x14ac:dyDescent="0.2">
      <c r="A6" s="6" t="s">
        <v>1</v>
      </c>
      <c r="B6" s="6" t="s">
        <v>2</v>
      </c>
      <c r="C6" s="6" t="s">
        <v>3</v>
      </c>
      <c r="D6" s="6" t="s">
        <v>4</v>
      </c>
      <c r="E6" s="6" t="s">
        <v>5</v>
      </c>
      <c r="F6" s="7" t="s">
        <v>203</v>
      </c>
      <c r="I6" s="8" t="s">
        <v>6</v>
      </c>
      <c r="J6" s="9">
        <f>F7</f>
        <v>3190966</v>
      </c>
      <c r="N6" s="10" t="s">
        <v>7</v>
      </c>
      <c r="S6" s="11" t="s">
        <v>8</v>
      </c>
    </row>
    <row r="7" spans="1:23" ht="50.25" customHeight="1" x14ac:dyDescent="0.2">
      <c r="A7" s="12">
        <v>1</v>
      </c>
      <c r="B7" s="12" t="s">
        <v>9</v>
      </c>
      <c r="C7" s="13" t="s">
        <v>10</v>
      </c>
      <c r="D7" s="46" t="s">
        <v>188</v>
      </c>
      <c r="E7" s="12" t="s">
        <v>11</v>
      </c>
      <c r="F7" s="15">
        <v>3190966</v>
      </c>
      <c r="I7" s="8" t="s">
        <v>12</v>
      </c>
      <c r="J7" s="9">
        <f>F9+F10+F11+F12+F79</f>
        <v>6377792</v>
      </c>
      <c r="N7" s="10" t="s">
        <v>13</v>
      </c>
      <c r="S7" s="11" t="s">
        <v>14</v>
      </c>
    </row>
    <row r="8" spans="1:23" ht="25.5" customHeight="1" x14ac:dyDescent="0.2">
      <c r="A8" s="12">
        <v>2</v>
      </c>
      <c r="B8" s="12" t="s">
        <v>186</v>
      </c>
      <c r="C8" s="13" t="s">
        <v>187</v>
      </c>
      <c r="D8" s="14">
        <v>200</v>
      </c>
      <c r="E8" s="12" t="s">
        <v>12</v>
      </c>
      <c r="F8" s="15">
        <v>1457012</v>
      </c>
      <c r="I8" s="8"/>
      <c r="J8" s="9"/>
      <c r="N8" s="10"/>
      <c r="S8" s="11"/>
    </row>
    <row r="9" spans="1:23" ht="57" customHeight="1" x14ac:dyDescent="0.2">
      <c r="A9" s="12">
        <v>3</v>
      </c>
      <c r="B9" s="13" t="s">
        <v>15</v>
      </c>
      <c r="C9" s="13" t="s">
        <v>16</v>
      </c>
      <c r="D9" s="14">
        <v>400</v>
      </c>
      <c r="E9" s="12" t="s">
        <v>17</v>
      </c>
      <c r="F9" s="15">
        <v>2222100</v>
      </c>
      <c r="I9" s="8"/>
      <c r="S9" s="11"/>
    </row>
    <row r="10" spans="1:23" ht="39" customHeight="1" x14ac:dyDescent="0.2">
      <c r="A10" s="12">
        <v>4</v>
      </c>
      <c r="B10" s="12" t="s">
        <v>18</v>
      </c>
      <c r="C10" s="13" t="s">
        <v>19</v>
      </c>
      <c r="D10" s="14">
        <v>1550</v>
      </c>
      <c r="E10" s="12" t="s">
        <v>17</v>
      </c>
      <c r="F10" s="15">
        <v>3266725</v>
      </c>
      <c r="I10" s="16" t="s">
        <v>20</v>
      </c>
      <c r="J10" s="9">
        <f>F78+F153+F157</f>
        <v>170521</v>
      </c>
      <c r="N10" s="17" t="s">
        <v>21</v>
      </c>
      <c r="O10" s="17" t="s">
        <v>22</v>
      </c>
      <c r="P10" s="64" t="s">
        <v>23</v>
      </c>
      <c r="Q10" s="65"/>
      <c r="R10" s="17" t="s">
        <v>24</v>
      </c>
      <c r="S10" s="17" t="s">
        <v>25</v>
      </c>
    </row>
    <row r="11" spans="1:23" ht="24.75" customHeight="1" x14ac:dyDescent="0.2">
      <c r="A11" s="12">
        <v>5</v>
      </c>
      <c r="B11" s="12" t="s">
        <v>18</v>
      </c>
      <c r="C11" s="13" t="s">
        <v>26</v>
      </c>
      <c r="D11" s="14">
        <v>110</v>
      </c>
      <c r="E11" s="12" t="s">
        <v>17</v>
      </c>
      <c r="F11" s="15">
        <v>474908</v>
      </c>
      <c r="I11" s="8" t="s">
        <v>27</v>
      </c>
      <c r="J11" s="9">
        <f>F13+F16+F20+F21+F25+F26+F27+F28+F31+F32+F43+F52+F73+F81+F82+F83+F86+F112+F113+F114+F115+F116+F117+F118+F119+F121+F123+F125+F128+F145+F146+F147+F154+F155+F156</f>
        <v>74086</v>
      </c>
      <c r="N11" s="8" t="s">
        <v>6</v>
      </c>
      <c r="O11" s="18">
        <v>831300</v>
      </c>
      <c r="P11" s="54">
        <v>635700</v>
      </c>
      <c r="Q11" s="55"/>
      <c r="R11" s="18">
        <f>S11-O11-P11</f>
        <v>3423000</v>
      </c>
      <c r="S11" s="19">
        <v>4890000</v>
      </c>
      <c r="W11" s="9">
        <f>O11+P11+O12+P12+O21+O23+O24+W16</f>
        <v>4315311.5</v>
      </c>
    </row>
    <row r="12" spans="1:23" ht="27" customHeight="1" x14ac:dyDescent="0.2">
      <c r="A12" s="12">
        <v>6</v>
      </c>
      <c r="B12" s="12" t="s">
        <v>18</v>
      </c>
      <c r="C12" s="13" t="s">
        <v>28</v>
      </c>
      <c r="D12" s="20" t="s">
        <v>29</v>
      </c>
      <c r="E12" s="12" t="s">
        <v>17</v>
      </c>
      <c r="F12" s="15">
        <v>279568</v>
      </c>
      <c r="I12" s="21" t="s">
        <v>30</v>
      </c>
      <c r="J12" s="9">
        <f>F45+F46+F47+F48+F49+F50+F51</f>
        <v>38942</v>
      </c>
      <c r="N12" s="8" t="s">
        <v>12</v>
      </c>
      <c r="O12" s="18">
        <v>1232500</v>
      </c>
      <c r="P12" s="54">
        <v>942500</v>
      </c>
      <c r="Q12" s="55"/>
      <c r="R12" s="18">
        <f>S12-O12-P12</f>
        <v>5075000</v>
      </c>
      <c r="S12" s="19">
        <v>7250000</v>
      </c>
      <c r="W12" s="3">
        <f>W11*0.0762</f>
        <v>328826.73629999999</v>
      </c>
    </row>
    <row r="13" spans="1:23" ht="19.5" customHeight="1" x14ac:dyDescent="0.2">
      <c r="A13" s="12">
        <v>7</v>
      </c>
      <c r="B13" s="12" t="s">
        <v>18</v>
      </c>
      <c r="C13" s="13" t="s">
        <v>31</v>
      </c>
      <c r="D13" s="14">
        <v>40</v>
      </c>
      <c r="E13" s="12" t="s">
        <v>27</v>
      </c>
      <c r="F13" s="15">
        <v>3894</v>
      </c>
      <c r="I13" s="8"/>
      <c r="N13" s="8"/>
      <c r="O13" s="62" t="s">
        <v>32</v>
      </c>
      <c r="P13" s="66"/>
      <c r="Q13" s="66"/>
      <c r="R13" s="63"/>
      <c r="S13" s="22"/>
    </row>
    <row r="14" spans="1:23" ht="22.5" customHeight="1" x14ac:dyDescent="0.2">
      <c r="A14" s="12">
        <v>8</v>
      </c>
      <c r="B14" s="12" t="s">
        <v>18</v>
      </c>
      <c r="C14" s="13" t="s">
        <v>33</v>
      </c>
      <c r="D14" s="14">
        <v>60</v>
      </c>
      <c r="E14" s="12" t="s">
        <v>200</v>
      </c>
      <c r="F14" s="15">
        <v>164036</v>
      </c>
      <c r="I14" s="23"/>
      <c r="N14" s="16" t="s">
        <v>20</v>
      </c>
      <c r="O14" s="57">
        <f>S14</f>
        <v>461550</v>
      </c>
      <c r="P14" s="58"/>
      <c r="Q14" s="58"/>
      <c r="R14" s="59"/>
      <c r="S14" s="19">
        <v>461550</v>
      </c>
      <c r="W14" s="9">
        <f>O14+O16+O17</f>
        <v>723900</v>
      </c>
    </row>
    <row r="15" spans="1:23" ht="22.5" customHeight="1" x14ac:dyDescent="0.2">
      <c r="A15" s="12">
        <v>9</v>
      </c>
      <c r="B15" s="12" t="s">
        <v>18</v>
      </c>
      <c r="C15" s="12" t="s">
        <v>193</v>
      </c>
      <c r="D15" s="14">
        <v>11</v>
      </c>
      <c r="E15" s="12" t="s">
        <v>46</v>
      </c>
      <c r="F15" s="15">
        <v>34743</v>
      </c>
      <c r="I15" s="23"/>
      <c r="N15" s="16"/>
      <c r="O15" s="43"/>
      <c r="P15" s="44"/>
      <c r="Q15" s="44"/>
      <c r="R15" s="45"/>
      <c r="S15" s="19"/>
      <c r="W15" s="9"/>
    </row>
    <row r="16" spans="1:23" ht="24" customHeight="1" x14ac:dyDescent="0.2">
      <c r="A16" s="12">
        <v>10</v>
      </c>
      <c r="B16" s="12" t="s">
        <v>18</v>
      </c>
      <c r="C16" s="13" t="s">
        <v>34</v>
      </c>
      <c r="D16" s="14">
        <v>16</v>
      </c>
      <c r="E16" s="12" t="s">
        <v>27</v>
      </c>
      <c r="F16" s="15">
        <v>282</v>
      </c>
      <c r="I16" s="23" t="s">
        <v>35</v>
      </c>
      <c r="J16" s="9" t="e">
        <f>F22+F35+F36+F37+F38+F39+F40+#REF!+F41+F42+F44+F53+F54+F55+F56+F57+F58+F59+F60+F61+F62+F64+F63+F67+F68+F69+F72+F85+F87+F88+F89+F90+F91+F92+F93+F94+F95+F96+F97+F98+F99+F100+F101+F102+F103+F104+F105+F106+F107+F108+F110+F111++F124+F126+F127+F129+F130+F131+F132+F133+F134+F136+F144+F149</f>
        <v>#REF!</v>
      </c>
      <c r="N16" s="8" t="s">
        <v>27</v>
      </c>
      <c r="O16" s="54">
        <f>S16</f>
        <v>223000</v>
      </c>
      <c r="P16" s="60"/>
      <c r="Q16" s="60"/>
      <c r="R16" s="55"/>
      <c r="S16" s="19">
        <v>223000</v>
      </c>
      <c r="W16" s="3">
        <f>W14*62.5/100</f>
        <v>452437.5</v>
      </c>
    </row>
    <row r="17" spans="1:23" ht="29.25" customHeight="1" x14ac:dyDescent="0.2">
      <c r="A17" s="68" t="s">
        <v>201</v>
      </c>
      <c r="B17" s="68"/>
      <c r="C17" s="68"/>
      <c r="D17" s="68"/>
      <c r="E17" s="24"/>
      <c r="F17" s="25">
        <f>SUM(F7:F16)</f>
        <v>11094234</v>
      </c>
      <c r="I17" s="21"/>
      <c r="N17" s="21" t="s">
        <v>30</v>
      </c>
      <c r="O17" s="54">
        <f>S17</f>
        <v>39350</v>
      </c>
      <c r="P17" s="60"/>
      <c r="Q17" s="60"/>
      <c r="R17" s="55"/>
      <c r="S17" s="19">
        <v>39350</v>
      </c>
    </row>
    <row r="18" spans="1:23" ht="13.5" customHeight="1" x14ac:dyDescent="0.2">
      <c r="A18" s="50"/>
      <c r="B18" s="50"/>
      <c r="C18" s="50"/>
      <c r="D18" s="50"/>
      <c r="E18" s="24"/>
      <c r="F18" s="51"/>
      <c r="I18" s="21"/>
      <c r="N18" s="21"/>
      <c r="O18" s="47"/>
      <c r="P18" s="49"/>
      <c r="Q18" s="49"/>
      <c r="R18" s="48"/>
      <c r="S18" s="19"/>
    </row>
    <row r="19" spans="1:23" ht="18" customHeight="1" x14ac:dyDescent="0.2">
      <c r="A19" s="67" t="s">
        <v>36</v>
      </c>
      <c r="B19" s="67"/>
      <c r="C19" s="67"/>
      <c r="D19" s="67"/>
      <c r="E19" s="26"/>
      <c r="F19" s="27"/>
      <c r="I19" s="8" t="s">
        <v>37</v>
      </c>
      <c r="J19" s="9">
        <f>F14+F74+F80+F84+F120+F122+F135+F109</f>
        <v>537885</v>
      </c>
      <c r="N19" s="8"/>
      <c r="O19" s="62" t="s">
        <v>38</v>
      </c>
      <c r="P19" s="63"/>
      <c r="Q19" s="62" t="s">
        <v>39</v>
      </c>
      <c r="R19" s="63"/>
      <c r="S19" s="28"/>
    </row>
    <row r="20" spans="1:23" ht="15" x14ac:dyDescent="0.2">
      <c r="A20" s="12">
        <v>11</v>
      </c>
      <c r="B20" s="12" t="s">
        <v>18</v>
      </c>
      <c r="C20" s="12" t="s">
        <v>40</v>
      </c>
      <c r="D20" s="14">
        <v>4</v>
      </c>
      <c r="E20" s="12" t="s">
        <v>41</v>
      </c>
      <c r="F20" s="15">
        <v>20</v>
      </c>
      <c r="I20" s="23" t="s">
        <v>42</v>
      </c>
      <c r="J20" s="9">
        <f>F148</f>
        <v>3855</v>
      </c>
      <c r="N20" s="23" t="s">
        <v>43</v>
      </c>
      <c r="O20" s="54">
        <v>0</v>
      </c>
      <c r="P20" s="55"/>
      <c r="Q20" s="54">
        <v>0</v>
      </c>
      <c r="R20" s="55"/>
      <c r="S20" s="19">
        <v>0</v>
      </c>
    </row>
    <row r="21" spans="1:23" ht="15" x14ac:dyDescent="0.2">
      <c r="A21" s="12">
        <v>12</v>
      </c>
      <c r="B21" s="12" t="s">
        <v>18</v>
      </c>
      <c r="C21" s="12" t="s">
        <v>44</v>
      </c>
      <c r="D21" s="14">
        <v>4</v>
      </c>
      <c r="E21" s="12" t="s">
        <v>41</v>
      </c>
      <c r="F21" s="15">
        <v>164</v>
      </c>
      <c r="N21" s="23" t="s">
        <v>35</v>
      </c>
      <c r="O21" s="54">
        <v>107822</v>
      </c>
      <c r="P21" s="55"/>
      <c r="Q21" s="54">
        <f>S21-O21</f>
        <v>306878</v>
      </c>
      <c r="R21" s="55"/>
      <c r="S21" s="19">
        <v>414700</v>
      </c>
    </row>
    <row r="22" spans="1:23" x14ac:dyDescent="0.2">
      <c r="A22" s="12">
        <v>13</v>
      </c>
      <c r="B22" s="12" t="s">
        <v>18</v>
      </c>
      <c r="C22" s="12" t="s">
        <v>45</v>
      </c>
      <c r="D22" s="12">
        <v>4</v>
      </c>
      <c r="E22" s="12" t="s">
        <v>46</v>
      </c>
      <c r="F22" s="15">
        <v>4394</v>
      </c>
      <c r="J22" s="9" t="e">
        <f>SUM(J6:J21)</f>
        <v>#REF!</v>
      </c>
      <c r="N22" s="21"/>
      <c r="O22" s="62" t="s">
        <v>47</v>
      </c>
      <c r="P22" s="63"/>
      <c r="Q22" s="62" t="s">
        <v>48</v>
      </c>
      <c r="R22" s="63"/>
      <c r="S22" s="28"/>
      <c r="W22" s="3">
        <f>S25*0.045</f>
        <v>605250</v>
      </c>
    </row>
    <row r="23" spans="1:23" ht="15" x14ac:dyDescent="0.2">
      <c r="A23" s="24"/>
      <c r="B23" s="24"/>
      <c r="C23" s="24"/>
      <c r="D23" s="24"/>
      <c r="E23" s="24"/>
      <c r="F23" s="25">
        <f>SUM(F20:F22)</f>
        <v>4578</v>
      </c>
      <c r="N23" s="8" t="s">
        <v>37</v>
      </c>
      <c r="O23" s="54">
        <v>111540</v>
      </c>
      <c r="P23" s="55"/>
      <c r="Q23" s="54">
        <f>S23-O23</f>
        <v>57460</v>
      </c>
      <c r="R23" s="55"/>
      <c r="S23" s="19">
        <v>169000</v>
      </c>
    </row>
    <row r="24" spans="1:23" ht="15" customHeight="1" x14ac:dyDescent="0.2">
      <c r="A24" s="67" t="s">
        <v>49</v>
      </c>
      <c r="B24" s="67"/>
      <c r="C24" s="67"/>
      <c r="D24" s="67"/>
      <c r="E24" s="26"/>
      <c r="F24" s="27"/>
      <c r="N24" s="23" t="s">
        <v>42</v>
      </c>
      <c r="O24" s="54">
        <v>1512</v>
      </c>
      <c r="P24" s="55"/>
      <c r="Q24" s="54">
        <f>S24-O24</f>
        <v>888</v>
      </c>
      <c r="R24" s="55"/>
      <c r="S24" s="19">
        <v>2400</v>
      </c>
    </row>
    <row r="25" spans="1:23" ht="20.25" x14ac:dyDescent="0.2">
      <c r="A25" s="12">
        <v>14</v>
      </c>
      <c r="B25" s="12" t="s">
        <v>18</v>
      </c>
      <c r="C25" s="12" t="s">
        <v>50</v>
      </c>
      <c r="D25" s="14">
        <v>4</v>
      </c>
      <c r="E25" s="12" t="s">
        <v>41</v>
      </c>
      <c r="F25" s="15">
        <v>393</v>
      </c>
      <c r="Q25" s="56" t="s">
        <v>51</v>
      </c>
      <c r="R25" s="56"/>
      <c r="S25" s="30">
        <f>SUM(S11:S24)</f>
        <v>13450000</v>
      </c>
    </row>
    <row r="26" spans="1:23" x14ac:dyDescent="0.2">
      <c r="A26" s="12">
        <v>15</v>
      </c>
      <c r="B26" s="12" t="s">
        <v>18</v>
      </c>
      <c r="C26" s="12" t="s">
        <v>52</v>
      </c>
      <c r="D26" s="14">
        <v>10</v>
      </c>
      <c r="E26" s="12" t="s">
        <v>41</v>
      </c>
      <c r="F26" s="15">
        <v>406</v>
      </c>
    </row>
    <row r="27" spans="1:23" x14ac:dyDescent="0.2">
      <c r="A27" s="12">
        <v>16</v>
      </c>
      <c r="B27" s="12" t="s">
        <v>18</v>
      </c>
      <c r="C27" s="12" t="s">
        <v>53</v>
      </c>
      <c r="D27" s="14">
        <v>4</v>
      </c>
      <c r="E27" s="12" t="s">
        <v>41</v>
      </c>
      <c r="F27" s="15">
        <v>0</v>
      </c>
    </row>
    <row r="28" spans="1:23" x14ac:dyDescent="0.2">
      <c r="A28" s="12">
        <v>17</v>
      </c>
      <c r="B28" s="12" t="s">
        <v>18</v>
      </c>
      <c r="C28" s="12" t="s">
        <v>54</v>
      </c>
      <c r="D28" s="14">
        <v>6</v>
      </c>
      <c r="E28" s="12" t="s">
        <v>41</v>
      </c>
      <c r="F28" s="15">
        <v>1243</v>
      </c>
    </row>
    <row r="29" spans="1:23" x14ac:dyDescent="0.2">
      <c r="A29" s="24"/>
      <c r="B29" s="24"/>
      <c r="C29" s="24"/>
      <c r="D29" s="24"/>
      <c r="E29" s="24"/>
      <c r="F29" s="25">
        <f>SUM(F25:F28)</f>
        <v>2042</v>
      </c>
    </row>
    <row r="30" spans="1:23" ht="15" customHeight="1" x14ac:dyDescent="0.2">
      <c r="A30" s="42" t="s">
        <v>55</v>
      </c>
      <c r="B30" s="42"/>
      <c r="C30" s="1"/>
      <c r="D30" s="24"/>
      <c r="E30" s="24"/>
      <c r="F30" s="27"/>
    </row>
    <row r="31" spans="1:23" x14ac:dyDescent="0.2">
      <c r="A31" s="12">
        <v>18</v>
      </c>
      <c r="B31" s="12" t="s">
        <v>18</v>
      </c>
      <c r="C31" s="12" t="s">
        <v>56</v>
      </c>
      <c r="D31" s="14">
        <v>10</v>
      </c>
      <c r="E31" s="12" t="s">
        <v>41</v>
      </c>
      <c r="F31" s="15">
        <v>8956</v>
      </c>
    </row>
    <row r="32" spans="1:23" x14ac:dyDescent="0.2">
      <c r="A32" s="12">
        <v>19</v>
      </c>
      <c r="B32" s="12" t="s">
        <v>18</v>
      </c>
      <c r="C32" s="12" t="s">
        <v>57</v>
      </c>
      <c r="D32" s="14">
        <v>10</v>
      </c>
      <c r="E32" s="12" t="s">
        <v>41</v>
      </c>
      <c r="F32" s="15">
        <v>15272</v>
      </c>
    </row>
    <row r="33" spans="1:6" x14ac:dyDescent="0.2">
      <c r="A33" s="24"/>
      <c r="B33" s="24"/>
      <c r="C33" s="24"/>
      <c r="D33" s="24"/>
      <c r="E33" s="24"/>
      <c r="F33" s="25">
        <f>SUM(F31:F32)</f>
        <v>24228</v>
      </c>
    </row>
    <row r="34" spans="1:6" ht="15" customHeight="1" x14ac:dyDescent="0.2">
      <c r="A34" s="42" t="s">
        <v>58</v>
      </c>
      <c r="B34" s="42"/>
      <c r="C34" s="1"/>
      <c r="D34" s="24"/>
      <c r="E34" s="24"/>
      <c r="F34" s="27"/>
    </row>
    <row r="35" spans="1:6" x14ac:dyDescent="0.2">
      <c r="A35" s="12">
        <v>20</v>
      </c>
      <c r="B35" s="12" t="s">
        <v>18</v>
      </c>
      <c r="C35" s="12" t="s">
        <v>59</v>
      </c>
      <c r="D35" s="14">
        <v>12</v>
      </c>
      <c r="E35" s="12" t="s">
        <v>46</v>
      </c>
      <c r="F35" s="15">
        <v>4224</v>
      </c>
    </row>
    <row r="36" spans="1:6" x14ac:dyDescent="0.2">
      <c r="A36" s="12">
        <v>21</v>
      </c>
      <c r="B36" s="12" t="s">
        <v>18</v>
      </c>
      <c r="C36" s="12" t="s">
        <v>60</v>
      </c>
      <c r="D36" s="14">
        <v>10</v>
      </c>
      <c r="E36" s="12" t="s">
        <v>46</v>
      </c>
      <c r="F36" s="15">
        <v>0</v>
      </c>
    </row>
    <row r="37" spans="1:6" x14ac:dyDescent="0.2">
      <c r="A37" s="12">
        <v>22</v>
      </c>
      <c r="B37" s="12" t="s">
        <v>18</v>
      </c>
      <c r="C37" s="12" t="s">
        <v>61</v>
      </c>
      <c r="D37" s="14">
        <v>11</v>
      </c>
      <c r="E37" s="12" t="s">
        <v>46</v>
      </c>
      <c r="F37" s="15">
        <v>10083</v>
      </c>
    </row>
    <row r="38" spans="1:6" x14ac:dyDescent="0.2">
      <c r="A38" s="12">
        <v>23</v>
      </c>
      <c r="B38" s="12" t="s">
        <v>18</v>
      </c>
      <c r="C38" s="12" t="s">
        <v>62</v>
      </c>
      <c r="D38" s="14">
        <v>10</v>
      </c>
      <c r="E38" s="12" t="s">
        <v>46</v>
      </c>
      <c r="F38" s="15">
        <v>3855</v>
      </c>
    </row>
    <row r="39" spans="1:6" x14ac:dyDescent="0.2">
      <c r="A39" s="12">
        <v>24</v>
      </c>
      <c r="B39" s="12" t="s">
        <v>18</v>
      </c>
      <c r="C39" s="12" t="s">
        <v>63</v>
      </c>
      <c r="D39" s="14">
        <v>10</v>
      </c>
      <c r="E39" s="12" t="s">
        <v>46</v>
      </c>
      <c r="F39" s="15">
        <v>4366</v>
      </c>
    </row>
    <row r="40" spans="1:6" x14ac:dyDescent="0.2">
      <c r="A40" s="12">
        <v>25</v>
      </c>
      <c r="B40" s="12" t="s">
        <v>18</v>
      </c>
      <c r="C40" s="12" t="s">
        <v>64</v>
      </c>
      <c r="D40" s="14">
        <v>10.5</v>
      </c>
      <c r="E40" s="12" t="s">
        <v>46</v>
      </c>
      <c r="F40" s="15">
        <v>6601</v>
      </c>
    </row>
    <row r="41" spans="1:6" x14ac:dyDescent="0.2">
      <c r="A41" s="12">
        <v>26</v>
      </c>
      <c r="B41" s="12" t="s">
        <v>18</v>
      </c>
      <c r="C41" s="12" t="s">
        <v>65</v>
      </c>
      <c r="D41" s="12">
        <v>13</v>
      </c>
      <c r="E41" s="12" t="s">
        <v>46</v>
      </c>
      <c r="F41" s="15">
        <v>9503</v>
      </c>
    </row>
    <row r="42" spans="1:6" x14ac:dyDescent="0.2">
      <c r="A42" s="12">
        <v>27</v>
      </c>
      <c r="B42" s="12" t="s">
        <v>18</v>
      </c>
      <c r="C42" s="12" t="s">
        <v>66</v>
      </c>
      <c r="D42" s="12">
        <v>13</v>
      </c>
      <c r="E42" s="12" t="s">
        <v>46</v>
      </c>
      <c r="F42" s="15">
        <v>15783</v>
      </c>
    </row>
    <row r="43" spans="1:6" x14ac:dyDescent="0.2">
      <c r="A43" s="12">
        <v>28</v>
      </c>
      <c r="B43" s="12" t="s">
        <v>18</v>
      </c>
      <c r="C43" s="12" t="s">
        <v>67</v>
      </c>
      <c r="D43" s="12">
        <v>3</v>
      </c>
      <c r="E43" s="12" t="s">
        <v>41</v>
      </c>
      <c r="F43" s="15">
        <v>0</v>
      </c>
    </row>
    <row r="44" spans="1:6" x14ac:dyDescent="0.2">
      <c r="A44" s="12">
        <v>29</v>
      </c>
      <c r="B44" s="12" t="s">
        <v>18</v>
      </c>
      <c r="C44" s="12" t="s">
        <v>68</v>
      </c>
      <c r="D44" s="12">
        <v>13</v>
      </c>
      <c r="E44" s="12" t="s">
        <v>46</v>
      </c>
      <c r="F44" s="15">
        <v>15011</v>
      </c>
    </row>
    <row r="45" spans="1:6" x14ac:dyDescent="0.2">
      <c r="A45" s="12">
        <v>30</v>
      </c>
      <c r="B45" s="12" t="s">
        <v>18</v>
      </c>
      <c r="C45" s="12" t="s">
        <v>69</v>
      </c>
      <c r="D45" s="12">
        <v>11</v>
      </c>
      <c r="E45" s="12" t="s">
        <v>70</v>
      </c>
      <c r="F45" s="15">
        <v>7334</v>
      </c>
    </row>
    <row r="46" spans="1:6" x14ac:dyDescent="0.2">
      <c r="A46" s="12">
        <v>31</v>
      </c>
      <c r="B46" s="12" t="s">
        <v>18</v>
      </c>
      <c r="C46" s="12" t="s">
        <v>71</v>
      </c>
      <c r="D46" s="12">
        <v>7</v>
      </c>
      <c r="E46" s="12" t="s">
        <v>70</v>
      </c>
      <c r="F46" s="15">
        <v>6158</v>
      </c>
    </row>
    <row r="47" spans="1:6" x14ac:dyDescent="0.2">
      <c r="A47" s="12">
        <v>32</v>
      </c>
      <c r="B47" s="12" t="s">
        <v>18</v>
      </c>
      <c r="C47" s="12" t="s">
        <v>72</v>
      </c>
      <c r="D47" s="12">
        <v>11</v>
      </c>
      <c r="E47" s="12" t="s">
        <v>70</v>
      </c>
      <c r="F47" s="15">
        <v>7051</v>
      </c>
    </row>
    <row r="48" spans="1:6" x14ac:dyDescent="0.2">
      <c r="A48" s="12">
        <v>33</v>
      </c>
      <c r="B48" s="12" t="s">
        <v>18</v>
      </c>
      <c r="C48" s="12" t="s">
        <v>73</v>
      </c>
      <c r="D48" s="12">
        <v>11</v>
      </c>
      <c r="E48" s="12" t="s">
        <v>70</v>
      </c>
      <c r="F48" s="15">
        <v>4254</v>
      </c>
    </row>
    <row r="49" spans="1:6" x14ac:dyDescent="0.2">
      <c r="A49" s="12">
        <v>34</v>
      </c>
      <c r="B49" s="12" t="s">
        <v>18</v>
      </c>
      <c r="C49" s="12" t="s">
        <v>74</v>
      </c>
      <c r="D49" s="12">
        <v>24</v>
      </c>
      <c r="E49" s="12" t="s">
        <v>70</v>
      </c>
      <c r="F49" s="15">
        <v>4954</v>
      </c>
    </row>
    <row r="50" spans="1:6" x14ac:dyDescent="0.2">
      <c r="A50" s="12">
        <v>35</v>
      </c>
      <c r="B50" s="12" t="s">
        <v>18</v>
      </c>
      <c r="C50" s="12" t="s">
        <v>75</v>
      </c>
      <c r="D50" s="12">
        <v>11</v>
      </c>
      <c r="E50" s="12" t="s">
        <v>70</v>
      </c>
      <c r="F50" s="15">
        <v>6017</v>
      </c>
    </row>
    <row r="51" spans="1:6" x14ac:dyDescent="0.2">
      <c r="A51" s="12">
        <v>36</v>
      </c>
      <c r="B51" s="12" t="s">
        <v>18</v>
      </c>
      <c r="C51" s="12" t="s">
        <v>76</v>
      </c>
      <c r="D51" s="12">
        <v>11</v>
      </c>
      <c r="E51" s="12" t="s">
        <v>70</v>
      </c>
      <c r="F51" s="15">
        <v>3174</v>
      </c>
    </row>
    <row r="52" spans="1:6" x14ac:dyDescent="0.2">
      <c r="A52" s="12">
        <v>37</v>
      </c>
      <c r="B52" s="12" t="s">
        <v>18</v>
      </c>
      <c r="C52" s="12" t="s">
        <v>77</v>
      </c>
      <c r="D52" s="12">
        <v>3</v>
      </c>
      <c r="E52" s="12" t="s">
        <v>27</v>
      </c>
      <c r="F52" s="15">
        <v>0</v>
      </c>
    </row>
    <row r="53" spans="1:6" x14ac:dyDescent="0.2">
      <c r="A53" s="12">
        <v>38</v>
      </c>
      <c r="B53" s="12" t="s">
        <v>18</v>
      </c>
      <c r="C53" s="12" t="s">
        <v>78</v>
      </c>
      <c r="D53" s="12">
        <v>13</v>
      </c>
      <c r="E53" s="12" t="s">
        <v>46</v>
      </c>
      <c r="F53" s="15">
        <v>10491</v>
      </c>
    </row>
    <row r="54" spans="1:6" x14ac:dyDescent="0.2">
      <c r="A54" s="12">
        <v>39</v>
      </c>
      <c r="B54" s="12" t="s">
        <v>18</v>
      </c>
      <c r="C54" s="12" t="s">
        <v>79</v>
      </c>
      <c r="D54" s="12">
        <v>13</v>
      </c>
      <c r="E54" s="12" t="s">
        <v>46</v>
      </c>
      <c r="F54" s="15">
        <v>9688</v>
      </c>
    </row>
    <row r="55" spans="1:6" x14ac:dyDescent="0.2">
      <c r="A55" s="12">
        <v>40</v>
      </c>
      <c r="B55" s="12" t="s">
        <v>18</v>
      </c>
      <c r="C55" s="12" t="s">
        <v>80</v>
      </c>
      <c r="D55" s="12">
        <v>13</v>
      </c>
      <c r="E55" s="12" t="s">
        <v>46</v>
      </c>
      <c r="F55" s="15">
        <v>11059</v>
      </c>
    </row>
    <row r="56" spans="1:6" x14ac:dyDescent="0.2">
      <c r="A56" s="12">
        <v>41</v>
      </c>
      <c r="B56" s="12" t="s">
        <v>18</v>
      </c>
      <c r="C56" s="12" t="s">
        <v>81</v>
      </c>
      <c r="D56" s="12">
        <v>20.5</v>
      </c>
      <c r="E56" s="12" t="s">
        <v>46</v>
      </c>
      <c r="F56" s="15">
        <v>1977</v>
      </c>
    </row>
    <row r="57" spans="1:6" x14ac:dyDescent="0.2">
      <c r="A57" s="12">
        <v>42</v>
      </c>
      <c r="B57" s="12" t="s">
        <v>18</v>
      </c>
      <c r="C57" s="12" t="s">
        <v>82</v>
      </c>
      <c r="D57" s="12">
        <v>20.5</v>
      </c>
      <c r="E57" s="12" t="s">
        <v>46</v>
      </c>
      <c r="F57" s="15">
        <v>11511</v>
      </c>
    </row>
    <row r="58" spans="1:6" x14ac:dyDescent="0.2">
      <c r="A58" s="12">
        <v>43</v>
      </c>
      <c r="B58" s="12" t="s">
        <v>18</v>
      </c>
      <c r="C58" s="12" t="s">
        <v>83</v>
      </c>
      <c r="D58" s="12">
        <v>20.5</v>
      </c>
      <c r="E58" s="12" t="s">
        <v>46</v>
      </c>
      <c r="F58" s="15">
        <v>10125</v>
      </c>
    </row>
    <row r="59" spans="1:6" x14ac:dyDescent="0.2">
      <c r="A59" s="12">
        <v>44</v>
      </c>
      <c r="B59" s="12" t="s">
        <v>18</v>
      </c>
      <c r="C59" s="12" t="s">
        <v>84</v>
      </c>
      <c r="D59" s="12">
        <v>20.5</v>
      </c>
      <c r="E59" s="12" t="s">
        <v>46</v>
      </c>
      <c r="F59" s="15">
        <v>3846</v>
      </c>
    </row>
    <row r="60" spans="1:6" x14ac:dyDescent="0.2">
      <c r="A60" s="12">
        <v>45</v>
      </c>
      <c r="B60" s="12" t="s">
        <v>18</v>
      </c>
      <c r="C60" s="12" t="s">
        <v>85</v>
      </c>
      <c r="D60" s="12">
        <v>20.5</v>
      </c>
      <c r="E60" s="12" t="s">
        <v>46</v>
      </c>
      <c r="F60" s="15">
        <v>12937</v>
      </c>
    </row>
    <row r="61" spans="1:6" x14ac:dyDescent="0.2">
      <c r="A61" s="12">
        <v>46</v>
      </c>
      <c r="B61" s="12" t="s">
        <v>18</v>
      </c>
      <c r="C61" s="12" t="s">
        <v>86</v>
      </c>
      <c r="D61" s="12">
        <v>20</v>
      </c>
      <c r="E61" s="12" t="s">
        <v>46</v>
      </c>
      <c r="F61" s="15">
        <v>18549</v>
      </c>
    </row>
    <row r="62" spans="1:6" x14ac:dyDescent="0.2">
      <c r="A62" s="12">
        <v>47</v>
      </c>
      <c r="B62" s="12" t="s">
        <v>18</v>
      </c>
      <c r="C62" s="12" t="s">
        <v>87</v>
      </c>
      <c r="D62" s="12">
        <v>20</v>
      </c>
      <c r="E62" s="12" t="s">
        <v>46</v>
      </c>
      <c r="F62" s="15">
        <v>8039</v>
      </c>
    </row>
    <row r="63" spans="1:6" x14ac:dyDescent="0.2">
      <c r="A63" s="12">
        <v>48</v>
      </c>
      <c r="B63" s="12" t="s">
        <v>18</v>
      </c>
      <c r="C63" s="12" t="s">
        <v>88</v>
      </c>
      <c r="D63" s="12">
        <v>20.5</v>
      </c>
      <c r="E63" s="12" t="s">
        <v>46</v>
      </c>
      <c r="F63" s="15">
        <v>9149</v>
      </c>
    </row>
    <row r="64" spans="1:6" x14ac:dyDescent="0.2">
      <c r="A64" s="12">
        <v>49</v>
      </c>
      <c r="B64" s="12" t="s">
        <v>18</v>
      </c>
      <c r="C64" s="12" t="s">
        <v>89</v>
      </c>
      <c r="D64" s="12">
        <v>20.5</v>
      </c>
      <c r="E64" s="12" t="s">
        <v>46</v>
      </c>
      <c r="F64" s="15">
        <v>8383</v>
      </c>
    </row>
    <row r="65" spans="1:6" x14ac:dyDescent="0.2">
      <c r="A65" s="24"/>
      <c r="B65" s="24"/>
      <c r="C65" s="24"/>
      <c r="D65" s="24"/>
      <c r="E65" s="24"/>
      <c r="F65" s="25">
        <f>SUM(F35:F64)</f>
        <v>224122</v>
      </c>
    </row>
    <row r="66" spans="1:6" ht="19.5" customHeight="1" x14ac:dyDescent="0.2">
      <c r="A66" s="42" t="s">
        <v>90</v>
      </c>
      <c r="B66" s="42"/>
      <c r="C66" s="5"/>
      <c r="D66" s="5"/>
      <c r="E66" s="26"/>
      <c r="F66" s="27"/>
    </row>
    <row r="67" spans="1:6" x14ac:dyDescent="0.2">
      <c r="A67" s="12">
        <v>50</v>
      </c>
      <c r="B67" s="12" t="s">
        <v>18</v>
      </c>
      <c r="C67" s="12" t="s">
        <v>91</v>
      </c>
      <c r="D67" s="14">
        <v>12.5</v>
      </c>
      <c r="E67" s="12" t="s">
        <v>35</v>
      </c>
      <c r="F67" s="15">
        <v>253</v>
      </c>
    </row>
    <row r="68" spans="1:6" x14ac:dyDescent="0.2">
      <c r="A68" s="12">
        <v>51</v>
      </c>
      <c r="B68" s="12" t="s">
        <v>18</v>
      </c>
      <c r="C68" s="12" t="s">
        <v>92</v>
      </c>
      <c r="D68" s="14">
        <v>12.5</v>
      </c>
      <c r="E68" s="12" t="s">
        <v>35</v>
      </c>
      <c r="F68" s="15">
        <v>480</v>
      </c>
    </row>
    <row r="69" spans="1:6" x14ac:dyDescent="0.2">
      <c r="A69" s="12">
        <v>52</v>
      </c>
      <c r="B69" s="12" t="s">
        <v>18</v>
      </c>
      <c r="C69" s="12" t="s">
        <v>93</v>
      </c>
      <c r="D69" s="14">
        <v>12.5</v>
      </c>
      <c r="E69" s="12" t="s">
        <v>35</v>
      </c>
      <c r="F69" s="15">
        <v>734</v>
      </c>
    </row>
    <row r="70" spans="1:6" x14ac:dyDescent="0.2">
      <c r="A70" s="24"/>
      <c r="B70" s="24"/>
      <c r="C70" s="24"/>
      <c r="D70" s="24"/>
      <c r="E70" s="24"/>
      <c r="F70" s="25">
        <f>SUM(F67:F69)</f>
        <v>1467</v>
      </c>
    </row>
    <row r="71" spans="1:6" ht="19.5" customHeight="1" x14ac:dyDescent="0.2">
      <c r="A71" s="42" t="s">
        <v>94</v>
      </c>
      <c r="B71" s="42"/>
      <c r="C71" s="5"/>
      <c r="D71" s="26"/>
      <c r="E71" s="26"/>
      <c r="F71" s="31"/>
    </row>
    <row r="72" spans="1:6" x14ac:dyDescent="0.2">
      <c r="A72" s="12">
        <v>53</v>
      </c>
      <c r="B72" s="12" t="s">
        <v>18</v>
      </c>
      <c r="C72" s="12" t="s">
        <v>95</v>
      </c>
      <c r="D72" s="12">
        <v>40</v>
      </c>
      <c r="E72" s="12" t="s">
        <v>46</v>
      </c>
      <c r="F72" s="15">
        <v>113798</v>
      </c>
    </row>
    <row r="73" spans="1:6" x14ac:dyDescent="0.2">
      <c r="A73" s="12">
        <v>54</v>
      </c>
      <c r="B73" s="12" t="s">
        <v>18</v>
      </c>
      <c r="C73" s="12" t="s">
        <v>96</v>
      </c>
      <c r="D73" s="12">
        <v>3.5</v>
      </c>
      <c r="E73" s="12" t="s">
        <v>27</v>
      </c>
      <c r="F73" s="15">
        <v>0</v>
      </c>
    </row>
    <row r="74" spans="1:6" x14ac:dyDescent="0.2">
      <c r="A74" s="12">
        <v>55</v>
      </c>
      <c r="B74" s="12" t="s">
        <v>97</v>
      </c>
      <c r="C74" s="12" t="s">
        <v>98</v>
      </c>
      <c r="D74" s="12">
        <v>50</v>
      </c>
      <c r="E74" s="12" t="s">
        <v>99</v>
      </c>
      <c r="F74" s="15">
        <v>106053</v>
      </c>
    </row>
    <row r="75" spans="1:6" ht="14.1" customHeight="1" x14ac:dyDescent="0.2">
      <c r="A75" s="12">
        <v>56</v>
      </c>
      <c r="B75" s="12" t="s">
        <v>18</v>
      </c>
      <c r="C75" s="13" t="s">
        <v>196</v>
      </c>
      <c r="D75" s="34">
        <v>41</v>
      </c>
      <c r="E75" s="12" t="s">
        <v>99</v>
      </c>
      <c r="F75" s="15">
        <v>18429</v>
      </c>
    </row>
    <row r="76" spans="1:6" x14ac:dyDescent="0.2">
      <c r="A76" s="24"/>
      <c r="B76" s="24"/>
      <c r="C76" s="24"/>
      <c r="D76" s="24"/>
      <c r="E76" s="24"/>
      <c r="F76" s="25">
        <f>SUM(F72:F75)</f>
        <v>238280</v>
      </c>
    </row>
    <row r="77" spans="1:6" ht="19.5" customHeight="1" x14ac:dyDescent="0.2">
      <c r="A77" s="42" t="s">
        <v>100</v>
      </c>
      <c r="B77" s="42"/>
      <c r="C77" s="1"/>
      <c r="D77" s="24"/>
      <c r="E77" s="24"/>
      <c r="F77" s="27"/>
    </row>
    <row r="78" spans="1:6" ht="14.1" customHeight="1" x14ac:dyDescent="0.2">
      <c r="A78" s="12">
        <v>57</v>
      </c>
      <c r="B78" s="12" t="s">
        <v>18</v>
      </c>
      <c r="C78" s="12" t="s">
        <v>101</v>
      </c>
      <c r="D78" s="12">
        <v>45</v>
      </c>
      <c r="E78" s="12" t="s">
        <v>99</v>
      </c>
      <c r="F78" s="15">
        <v>127508</v>
      </c>
    </row>
    <row r="79" spans="1:6" ht="14.1" customHeight="1" x14ac:dyDescent="0.2">
      <c r="A79" s="12">
        <v>58</v>
      </c>
      <c r="B79" s="12" t="s">
        <v>18</v>
      </c>
      <c r="C79" s="13" t="s">
        <v>102</v>
      </c>
      <c r="D79" s="14">
        <v>100</v>
      </c>
      <c r="E79" s="12" t="s">
        <v>17</v>
      </c>
      <c r="F79" s="15">
        <v>134491</v>
      </c>
    </row>
    <row r="80" spans="1:6" ht="14.1" customHeight="1" x14ac:dyDescent="0.2">
      <c r="A80" s="12">
        <v>59</v>
      </c>
      <c r="B80" s="12" t="s">
        <v>18</v>
      </c>
      <c r="C80" s="13" t="s">
        <v>103</v>
      </c>
      <c r="D80" s="14">
        <v>35</v>
      </c>
      <c r="E80" s="12" t="s">
        <v>99</v>
      </c>
      <c r="F80" s="15">
        <v>22429</v>
      </c>
    </row>
    <row r="81" spans="1:6" ht="14.1" customHeight="1" x14ac:dyDescent="0.2">
      <c r="A81" s="12">
        <v>60</v>
      </c>
      <c r="B81" s="12" t="s">
        <v>18</v>
      </c>
      <c r="C81" s="12" t="s">
        <v>104</v>
      </c>
      <c r="D81" s="14">
        <v>6</v>
      </c>
      <c r="E81" s="12" t="s">
        <v>41</v>
      </c>
      <c r="F81" s="15">
        <v>4658</v>
      </c>
    </row>
    <row r="82" spans="1:6" ht="14.1" customHeight="1" x14ac:dyDescent="0.2">
      <c r="A82" s="12">
        <v>61</v>
      </c>
      <c r="B82" s="12" t="s">
        <v>18</v>
      </c>
      <c r="C82" s="12" t="s">
        <v>105</v>
      </c>
      <c r="D82" s="14">
        <v>7</v>
      </c>
      <c r="E82" s="12" t="s">
        <v>41</v>
      </c>
      <c r="F82" s="15">
        <v>1705</v>
      </c>
    </row>
    <row r="83" spans="1:6" ht="14.1" customHeight="1" x14ac:dyDescent="0.2">
      <c r="A83" s="12">
        <v>62</v>
      </c>
      <c r="B83" s="12" t="s">
        <v>18</v>
      </c>
      <c r="C83" s="12" t="s">
        <v>106</v>
      </c>
      <c r="D83" s="14">
        <v>10</v>
      </c>
      <c r="E83" s="12" t="s">
        <v>41</v>
      </c>
      <c r="F83" s="15">
        <v>9247</v>
      </c>
    </row>
    <row r="84" spans="1:6" ht="14.1" customHeight="1" x14ac:dyDescent="0.2">
      <c r="A84" s="12">
        <v>63</v>
      </c>
      <c r="B84" s="12" t="s">
        <v>18</v>
      </c>
      <c r="C84" s="12" t="s">
        <v>91</v>
      </c>
      <c r="D84" s="14">
        <v>41</v>
      </c>
      <c r="E84" s="12" t="s">
        <v>99</v>
      </c>
      <c r="F84" s="15">
        <v>45892</v>
      </c>
    </row>
    <row r="85" spans="1:6" ht="14.1" customHeight="1" x14ac:dyDescent="0.2">
      <c r="A85" s="12">
        <v>64</v>
      </c>
      <c r="B85" s="12" t="s">
        <v>18</v>
      </c>
      <c r="C85" s="12" t="s">
        <v>107</v>
      </c>
      <c r="D85" s="14">
        <v>12.5</v>
      </c>
      <c r="E85" s="12" t="s">
        <v>35</v>
      </c>
      <c r="F85" s="15">
        <v>9699</v>
      </c>
    </row>
    <row r="86" spans="1:6" ht="14.1" customHeight="1" x14ac:dyDescent="0.2">
      <c r="A86" s="12">
        <v>65</v>
      </c>
      <c r="B86" s="12" t="s">
        <v>18</v>
      </c>
      <c r="C86" s="12" t="s">
        <v>40</v>
      </c>
      <c r="D86" s="14">
        <v>6.6</v>
      </c>
      <c r="E86" s="12" t="s">
        <v>41</v>
      </c>
      <c r="F86" s="15">
        <v>1406</v>
      </c>
    </row>
    <row r="87" spans="1:6" ht="14.1" customHeight="1" x14ac:dyDescent="0.2">
      <c r="A87" s="12">
        <v>66</v>
      </c>
      <c r="B87" s="12" t="s">
        <v>18</v>
      </c>
      <c r="C87" s="12" t="s">
        <v>108</v>
      </c>
      <c r="D87" s="14">
        <v>6.5</v>
      </c>
      <c r="E87" s="12" t="s">
        <v>35</v>
      </c>
      <c r="F87" s="15">
        <v>693</v>
      </c>
    </row>
    <row r="88" spans="1:6" ht="14.1" customHeight="1" x14ac:dyDescent="0.2">
      <c r="A88" s="12">
        <v>67</v>
      </c>
      <c r="B88" s="12" t="s">
        <v>18</v>
      </c>
      <c r="C88" s="12" t="s">
        <v>109</v>
      </c>
      <c r="D88" s="14">
        <v>6.5</v>
      </c>
      <c r="E88" s="12" t="s">
        <v>35</v>
      </c>
      <c r="F88" s="15">
        <v>1256</v>
      </c>
    </row>
    <row r="89" spans="1:6" ht="14.1" customHeight="1" x14ac:dyDescent="0.2">
      <c r="A89" s="12">
        <v>68</v>
      </c>
      <c r="B89" s="12" t="s">
        <v>18</v>
      </c>
      <c r="C89" s="12" t="s">
        <v>110</v>
      </c>
      <c r="D89" s="14">
        <v>7.5</v>
      </c>
      <c r="E89" s="12" t="s">
        <v>35</v>
      </c>
      <c r="F89" s="15">
        <v>408</v>
      </c>
    </row>
    <row r="90" spans="1:6" ht="14.1" customHeight="1" x14ac:dyDescent="0.2">
      <c r="A90" s="12">
        <v>69</v>
      </c>
      <c r="B90" s="12" t="s">
        <v>18</v>
      </c>
      <c r="C90" s="12" t="s">
        <v>111</v>
      </c>
      <c r="D90" s="14">
        <v>33</v>
      </c>
      <c r="E90" s="12" t="s">
        <v>35</v>
      </c>
      <c r="F90" s="15">
        <v>15296</v>
      </c>
    </row>
    <row r="91" spans="1:6" ht="14.1" customHeight="1" x14ac:dyDescent="0.2">
      <c r="A91" s="12">
        <v>70</v>
      </c>
      <c r="B91" s="12" t="s">
        <v>18</v>
      </c>
      <c r="C91" s="12" t="s">
        <v>112</v>
      </c>
      <c r="D91" s="14">
        <v>6</v>
      </c>
      <c r="E91" s="12" t="s">
        <v>35</v>
      </c>
      <c r="F91" s="15">
        <v>1124</v>
      </c>
    </row>
    <row r="92" spans="1:6" ht="14.1" customHeight="1" x14ac:dyDescent="0.2">
      <c r="A92" s="12">
        <v>71</v>
      </c>
      <c r="B92" s="12" t="s">
        <v>18</v>
      </c>
      <c r="C92" s="12" t="s">
        <v>113</v>
      </c>
      <c r="D92" s="14">
        <v>6</v>
      </c>
      <c r="E92" s="12" t="s">
        <v>35</v>
      </c>
      <c r="F92" s="15">
        <v>871</v>
      </c>
    </row>
    <row r="93" spans="1:6" ht="14.1" customHeight="1" x14ac:dyDescent="0.2">
      <c r="A93" s="12">
        <v>72</v>
      </c>
      <c r="B93" s="12" t="s">
        <v>18</v>
      </c>
      <c r="C93" s="12" t="s">
        <v>114</v>
      </c>
      <c r="D93" s="14">
        <v>6</v>
      </c>
      <c r="E93" s="12" t="s">
        <v>35</v>
      </c>
      <c r="F93" s="15">
        <v>2392</v>
      </c>
    </row>
    <row r="94" spans="1:6" ht="14.1" customHeight="1" x14ac:dyDescent="0.2">
      <c r="A94" s="12">
        <v>73</v>
      </c>
      <c r="B94" s="12" t="s">
        <v>18</v>
      </c>
      <c r="C94" s="12" t="s">
        <v>115</v>
      </c>
      <c r="D94" s="14">
        <v>7.5</v>
      </c>
      <c r="E94" s="12" t="s">
        <v>35</v>
      </c>
      <c r="F94" s="15">
        <v>11923</v>
      </c>
    </row>
    <row r="95" spans="1:6" ht="14.1" customHeight="1" x14ac:dyDescent="0.2">
      <c r="A95" s="12">
        <v>74</v>
      </c>
      <c r="B95" s="12" t="s">
        <v>18</v>
      </c>
      <c r="C95" s="12" t="s">
        <v>116</v>
      </c>
      <c r="D95" s="14">
        <v>10.5</v>
      </c>
      <c r="E95" s="12" t="s">
        <v>35</v>
      </c>
      <c r="F95" s="15">
        <v>2794</v>
      </c>
    </row>
    <row r="96" spans="1:6" ht="14.1" customHeight="1" x14ac:dyDescent="0.2">
      <c r="A96" s="12">
        <v>75</v>
      </c>
      <c r="B96" s="12" t="s">
        <v>18</v>
      </c>
      <c r="C96" s="12" t="s">
        <v>117</v>
      </c>
      <c r="D96" s="14">
        <v>10.5</v>
      </c>
      <c r="E96" s="12" t="s">
        <v>35</v>
      </c>
      <c r="F96" s="15">
        <v>2964</v>
      </c>
    </row>
    <row r="97" spans="1:6" ht="14.1" customHeight="1" x14ac:dyDescent="0.2">
      <c r="A97" s="12">
        <v>76</v>
      </c>
      <c r="B97" s="12" t="s">
        <v>18</v>
      </c>
      <c r="C97" s="12" t="s">
        <v>118</v>
      </c>
      <c r="D97" s="14">
        <v>12.5</v>
      </c>
      <c r="E97" s="12" t="s">
        <v>35</v>
      </c>
      <c r="F97" s="15">
        <v>3271</v>
      </c>
    </row>
    <row r="98" spans="1:6" ht="14.1" customHeight="1" x14ac:dyDescent="0.2">
      <c r="A98" s="12">
        <v>77</v>
      </c>
      <c r="B98" s="12" t="s">
        <v>18</v>
      </c>
      <c r="C98" s="12" t="s">
        <v>119</v>
      </c>
      <c r="D98" s="14">
        <v>12</v>
      </c>
      <c r="E98" s="12" t="s">
        <v>35</v>
      </c>
      <c r="F98" s="15">
        <v>4005</v>
      </c>
    </row>
    <row r="99" spans="1:6" ht="14.1" customHeight="1" x14ac:dyDescent="0.2">
      <c r="A99" s="12">
        <v>78</v>
      </c>
      <c r="B99" s="12" t="s">
        <v>18</v>
      </c>
      <c r="C99" s="12" t="s">
        <v>120</v>
      </c>
      <c r="D99" s="14">
        <v>12</v>
      </c>
      <c r="E99" s="12" t="s">
        <v>35</v>
      </c>
      <c r="F99" s="15">
        <v>3735</v>
      </c>
    </row>
    <row r="100" spans="1:6" ht="14.1" customHeight="1" x14ac:dyDescent="0.2">
      <c r="A100" s="12">
        <v>79</v>
      </c>
      <c r="B100" s="12" t="s">
        <v>18</v>
      </c>
      <c r="C100" s="12" t="s">
        <v>121</v>
      </c>
      <c r="D100" s="14">
        <v>6.5</v>
      </c>
      <c r="E100" s="12" t="s">
        <v>35</v>
      </c>
      <c r="F100" s="15">
        <v>842</v>
      </c>
    </row>
    <row r="101" spans="1:6" ht="14.1" customHeight="1" x14ac:dyDescent="0.2">
      <c r="A101" s="12">
        <v>80</v>
      </c>
      <c r="B101" s="12" t="s">
        <v>18</v>
      </c>
      <c r="C101" s="12" t="s">
        <v>122</v>
      </c>
      <c r="D101" s="14">
        <v>33</v>
      </c>
      <c r="E101" s="12" t="s">
        <v>35</v>
      </c>
      <c r="F101" s="15">
        <v>13482</v>
      </c>
    </row>
    <row r="102" spans="1:6" ht="14.1" customHeight="1" x14ac:dyDescent="0.2">
      <c r="A102" s="12">
        <v>81</v>
      </c>
      <c r="B102" s="12" t="s">
        <v>18</v>
      </c>
      <c r="C102" s="12" t="s">
        <v>123</v>
      </c>
      <c r="D102" s="14">
        <v>16.5</v>
      </c>
      <c r="E102" s="12" t="s">
        <v>35</v>
      </c>
      <c r="F102" s="15">
        <v>1059</v>
      </c>
    </row>
    <row r="103" spans="1:6" ht="14.1" customHeight="1" x14ac:dyDescent="0.2">
      <c r="A103" s="12">
        <v>82</v>
      </c>
      <c r="B103" s="12" t="s">
        <v>18</v>
      </c>
      <c r="C103" s="12" t="s">
        <v>124</v>
      </c>
      <c r="D103" s="14">
        <v>17</v>
      </c>
      <c r="E103" s="12" t="s">
        <v>35</v>
      </c>
      <c r="F103" s="15">
        <v>4759</v>
      </c>
    </row>
    <row r="104" spans="1:6" ht="14.1" customHeight="1" x14ac:dyDescent="0.2">
      <c r="A104" s="12">
        <v>83</v>
      </c>
      <c r="B104" s="12" t="s">
        <v>18</v>
      </c>
      <c r="C104" s="12" t="s">
        <v>125</v>
      </c>
      <c r="D104" s="14">
        <v>18</v>
      </c>
      <c r="E104" s="12" t="s">
        <v>35</v>
      </c>
      <c r="F104" s="15">
        <v>9766</v>
      </c>
    </row>
    <row r="105" spans="1:6" ht="14.1" customHeight="1" x14ac:dyDescent="0.2">
      <c r="A105" s="12">
        <v>84</v>
      </c>
      <c r="B105" s="12" t="s">
        <v>18</v>
      </c>
      <c r="C105" s="12" t="s">
        <v>126</v>
      </c>
      <c r="D105" s="14">
        <v>6.5</v>
      </c>
      <c r="E105" s="12" t="s">
        <v>35</v>
      </c>
      <c r="F105" s="15">
        <v>983</v>
      </c>
    </row>
    <row r="106" spans="1:6" ht="14.1" customHeight="1" x14ac:dyDescent="0.2">
      <c r="A106" s="12">
        <v>85</v>
      </c>
      <c r="B106" s="12" t="s">
        <v>18</v>
      </c>
      <c r="C106" s="12" t="s">
        <v>127</v>
      </c>
      <c r="D106" s="14">
        <v>33</v>
      </c>
      <c r="E106" s="12" t="s">
        <v>35</v>
      </c>
      <c r="F106" s="15">
        <v>20015</v>
      </c>
    </row>
    <row r="107" spans="1:6" ht="14.1" customHeight="1" x14ac:dyDescent="0.2">
      <c r="A107" s="12">
        <v>86</v>
      </c>
      <c r="B107" s="12" t="s">
        <v>18</v>
      </c>
      <c r="C107" s="12" t="s">
        <v>128</v>
      </c>
      <c r="D107" s="14">
        <v>6.5</v>
      </c>
      <c r="E107" s="12" t="s">
        <v>35</v>
      </c>
      <c r="F107" s="15">
        <v>2051</v>
      </c>
    </row>
    <row r="108" spans="1:6" ht="14.1" customHeight="1" x14ac:dyDescent="0.2">
      <c r="A108" s="12">
        <v>87</v>
      </c>
      <c r="B108" s="12" t="s">
        <v>18</v>
      </c>
      <c r="C108" s="12" t="s">
        <v>129</v>
      </c>
      <c r="D108" s="14">
        <v>6.5</v>
      </c>
      <c r="E108" s="12" t="s">
        <v>35</v>
      </c>
      <c r="F108" s="15">
        <v>1337</v>
      </c>
    </row>
    <row r="109" spans="1:6" ht="14.1" customHeight="1" x14ac:dyDescent="0.2">
      <c r="A109" s="12">
        <v>88</v>
      </c>
      <c r="B109" s="12" t="s">
        <v>130</v>
      </c>
      <c r="C109" s="12" t="s">
        <v>131</v>
      </c>
      <c r="D109" s="14">
        <v>55</v>
      </c>
      <c r="E109" s="12" t="s">
        <v>99</v>
      </c>
      <c r="F109" s="15">
        <v>43863</v>
      </c>
    </row>
    <row r="110" spans="1:6" ht="14.1" customHeight="1" x14ac:dyDescent="0.2">
      <c r="A110" s="12">
        <v>89</v>
      </c>
      <c r="B110" s="12" t="s">
        <v>18</v>
      </c>
      <c r="C110" s="12" t="s">
        <v>132</v>
      </c>
      <c r="D110" s="14">
        <v>7.5</v>
      </c>
      <c r="E110" s="12" t="s">
        <v>35</v>
      </c>
      <c r="F110" s="15">
        <v>3933</v>
      </c>
    </row>
    <row r="111" spans="1:6" ht="14.1" customHeight="1" x14ac:dyDescent="0.2">
      <c r="A111" s="12">
        <v>90</v>
      </c>
      <c r="B111" s="12" t="s">
        <v>18</v>
      </c>
      <c r="C111" s="12" t="s">
        <v>133</v>
      </c>
      <c r="D111" s="14">
        <v>7.5</v>
      </c>
      <c r="E111" s="12" t="s">
        <v>35</v>
      </c>
      <c r="F111" s="15">
        <v>1704</v>
      </c>
    </row>
    <row r="112" spans="1:6" ht="14.1" customHeight="1" x14ac:dyDescent="0.2">
      <c r="A112" s="12">
        <v>91</v>
      </c>
      <c r="B112" s="12" t="s">
        <v>18</v>
      </c>
      <c r="C112" s="32" t="s">
        <v>134</v>
      </c>
      <c r="D112" s="14">
        <v>6.6</v>
      </c>
      <c r="E112" s="12" t="s">
        <v>27</v>
      </c>
      <c r="F112" s="15">
        <v>652</v>
      </c>
    </row>
    <row r="113" spans="1:6" ht="14.1" customHeight="1" x14ac:dyDescent="0.2">
      <c r="A113" s="12">
        <v>92</v>
      </c>
      <c r="B113" s="12" t="s">
        <v>18</v>
      </c>
      <c r="C113" s="13" t="s">
        <v>135</v>
      </c>
      <c r="D113" s="12">
        <v>15</v>
      </c>
      <c r="E113" s="12" t="s">
        <v>27</v>
      </c>
      <c r="F113" s="15">
        <v>836</v>
      </c>
    </row>
    <row r="114" spans="1:6" ht="14.1" customHeight="1" x14ac:dyDescent="0.2">
      <c r="A114" s="12">
        <v>93</v>
      </c>
      <c r="B114" s="12" t="s">
        <v>18</v>
      </c>
      <c r="C114" s="13" t="s">
        <v>136</v>
      </c>
      <c r="D114" s="12">
        <v>6.5</v>
      </c>
      <c r="E114" s="12" t="s">
        <v>27</v>
      </c>
      <c r="F114" s="15">
        <v>4541</v>
      </c>
    </row>
    <row r="115" spans="1:6" ht="14.1" customHeight="1" x14ac:dyDescent="0.2">
      <c r="A115" s="12">
        <v>94</v>
      </c>
      <c r="B115" s="12" t="s">
        <v>18</v>
      </c>
      <c r="C115" s="13" t="s">
        <v>137</v>
      </c>
      <c r="D115" s="12">
        <v>5</v>
      </c>
      <c r="E115" s="12" t="s">
        <v>27</v>
      </c>
      <c r="F115" s="15">
        <v>694</v>
      </c>
    </row>
    <row r="116" spans="1:6" ht="14.1" customHeight="1" x14ac:dyDescent="0.2">
      <c r="A116" s="12">
        <v>95</v>
      </c>
      <c r="B116" s="12" t="s">
        <v>18</v>
      </c>
      <c r="C116" s="13" t="s">
        <v>138</v>
      </c>
      <c r="D116" s="12">
        <v>12.5</v>
      </c>
      <c r="E116" s="12" t="s">
        <v>27</v>
      </c>
      <c r="F116" s="15">
        <v>4685</v>
      </c>
    </row>
    <row r="117" spans="1:6" ht="14.1" customHeight="1" x14ac:dyDescent="0.2">
      <c r="A117" s="12">
        <v>96</v>
      </c>
      <c r="B117" s="12" t="s">
        <v>18</v>
      </c>
      <c r="C117" s="13" t="s">
        <v>139</v>
      </c>
      <c r="D117" s="12">
        <v>7.5</v>
      </c>
      <c r="E117" s="12" t="s">
        <v>27</v>
      </c>
      <c r="F117" s="15">
        <v>4122</v>
      </c>
    </row>
    <row r="118" spans="1:6" ht="14.1" customHeight="1" x14ac:dyDescent="0.2">
      <c r="A118" s="12">
        <v>97</v>
      </c>
      <c r="B118" s="12" t="s">
        <v>18</v>
      </c>
      <c r="C118" s="13" t="s">
        <v>140</v>
      </c>
      <c r="D118" s="12">
        <v>5</v>
      </c>
      <c r="E118" s="12" t="s">
        <v>27</v>
      </c>
      <c r="F118" s="15">
        <v>1439</v>
      </c>
    </row>
    <row r="119" spans="1:6" ht="14.1" customHeight="1" x14ac:dyDescent="0.2">
      <c r="A119" s="12">
        <v>98</v>
      </c>
      <c r="B119" s="12" t="s">
        <v>18</v>
      </c>
      <c r="C119" s="13" t="s">
        <v>141</v>
      </c>
      <c r="D119" s="12">
        <v>20.5</v>
      </c>
      <c r="E119" s="12" t="s">
        <v>27</v>
      </c>
      <c r="F119" s="15">
        <v>2164</v>
      </c>
    </row>
    <row r="120" spans="1:6" ht="14.1" customHeight="1" x14ac:dyDescent="0.2">
      <c r="A120" s="12">
        <v>99</v>
      </c>
      <c r="B120" s="12" t="s">
        <v>142</v>
      </c>
      <c r="C120" s="13" t="s">
        <v>143</v>
      </c>
      <c r="D120" s="12">
        <v>40</v>
      </c>
      <c r="E120" s="12" t="s">
        <v>46</v>
      </c>
      <c r="F120" s="15">
        <v>32771</v>
      </c>
    </row>
    <row r="121" spans="1:6" ht="14.1" customHeight="1" x14ac:dyDescent="0.2">
      <c r="A121" s="12">
        <v>100</v>
      </c>
      <c r="B121" s="12" t="s">
        <v>144</v>
      </c>
      <c r="C121" s="13" t="s">
        <v>145</v>
      </c>
      <c r="D121" s="12">
        <v>2</v>
      </c>
      <c r="E121" s="12" t="s">
        <v>27</v>
      </c>
      <c r="F121" s="15">
        <v>63</v>
      </c>
    </row>
    <row r="122" spans="1:6" ht="14.1" customHeight="1" x14ac:dyDescent="0.2">
      <c r="A122" s="12">
        <v>101</v>
      </c>
      <c r="B122" s="12" t="s">
        <v>146</v>
      </c>
      <c r="C122" s="13" t="s">
        <v>147</v>
      </c>
      <c r="D122" s="12">
        <v>50</v>
      </c>
      <c r="E122" s="12" t="s">
        <v>99</v>
      </c>
      <c r="F122" s="15">
        <v>116479</v>
      </c>
    </row>
    <row r="123" spans="1:6" ht="14.1" customHeight="1" x14ac:dyDescent="0.2">
      <c r="A123" s="12">
        <v>102</v>
      </c>
      <c r="B123" s="12" t="s">
        <v>18</v>
      </c>
      <c r="C123" s="13" t="s">
        <v>148</v>
      </c>
      <c r="D123" s="12">
        <v>10.5</v>
      </c>
      <c r="E123" s="12" t="s">
        <v>27</v>
      </c>
      <c r="F123" s="15">
        <v>434</v>
      </c>
    </row>
    <row r="124" spans="1:6" ht="14.1" customHeight="1" x14ac:dyDescent="0.2">
      <c r="A124" s="12">
        <v>103</v>
      </c>
      <c r="B124" s="12" t="s">
        <v>149</v>
      </c>
      <c r="C124" s="13" t="s">
        <v>150</v>
      </c>
      <c r="D124" s="12">
        <v>40</v>
      </c>
      <c r="E124" s="12" t="s">
        <v>46</v>
      </c>
      <c r="F124" s="15">
        <v>24198</v>
      </c>
    </row>
    <row r="125" spans="1:6" ht="14.1" customHeight="1" x14ac:dyDescent="0.2">
      <c r="A125" s="12">
        <v>104</v>
      </c>
      <c r="B125" s="12" t="s">
        <v>151</v>
      </c>
      <c r="C125" s="13" t="s">
        <v>152</v>
      </c>
      <c r="D125" s="29" t="s">
        <v>153</v>
      </c>
      <c r="E125" s="12" t="s">
        <v>27</v>
      </c>
      <c r="F125" s="15">
        <v>54</v>
      </c>
    </row>
    <row r="126" spans="1:6" ht="14.1" customHeight="1" x14ac:dyDescent="0.2">
      <c r="A126" s="12">
        <v>105</v>
      </c>
      <c r="B126" s="12" t="s">
        <v>18</v>
      </c>
      <c r="C126" s="13" t="s">
        <v>154</v>
      </c>
      <c r="D126" s="29" t="s">
        <v>155</v>
      </c>
      <c r="E126" s="12" t="s">
        <v>46</v>
      </c>
      <c r="F126" s="15">
        <v>2405</v>
      </c>
    </row>
    <row r="127" spans="1:6" ht="14.1" customHeight="1" x14ac:dyDescent="0.2">
      <c r="A127" s="12">
        <v>106</v>
      </c>
      <c r="B127" s="12" t="s">
        <v>156</v>
      </c>
      <c r="C127" s="13" t="s">
        <v>157</v>
      </c>
      <c r="D127" s="33" t="s">
        <v>158</v>
      </c>
      <c r="E127" s="12" t="s">
        <v>46</v>
      </c>
      <c r="F127" s="15">
        <v>22521</v>
      </c>
    </row>
    <row r="128" spans="1:6" ht="14.1" customHeight="1" x14ac:dyDescent="0.2">
      <c r="A128" s="12">
        <v>107</v>
      </c>
      <c r="B128" s="12" t="s">
        <v>159</v>
      </c>
      <c r="C128" s="13" t="s">
        <v>160</v>
      </c>
      <c r="D128" s="33" t="s">
        <v>161</v>
      </c>
      <c r="E128" s="12" t="s">
        <v>27</v>
      </c>
      <c r="F128" s="15">
        <v>245</v>
      </c>
    </row>
    <row r="129" spans="1:6" ht="14.1" customHeight="1" x14ac:dyDescent="0.2">
      <c r="A129" s="69">
        <v>108</v>
      </c>
      <c r="B129" s="69" t="s">
        <v>18</v>
      </c>
      <c r="C129" s="71" t="s">
        <v>191</v>
      </c>
      <c r="D129" s="33" t="s">
        <v>162</v>
      </c>
      <c r="E129" s="12" t="s">
        <v>46</v>
      </c>
      <c r="F129" s="15">
        <v>2697</v>
      </c>
    </row>
    <row r="130" spans="1:6" ht="14.1" customHeight="1" x14ac:dyDescent="0.2">
      <c r="A130" s="70"/>
      <c r="B130" s="70"/>
      <c r="C130" s="72"/>
      <c r="D130" s="34">
        <v>20.5</v>
      </c>
      <c r="E130" s="12" t="s">
        <v>46</v>
      </c>
      <c r="F130" s="15">
        <v>8</v>
      </c>
    </row>
    <row r="131" spans="1:6" ht="14.1" customHeight="1" x14ac:dyDescent="0.2">
      <c r="A131" s="12">
        <v>109</v>
      </c>
      <c r="B131" s="12" t="s">
        <v>18</v>
      </c>
      <c r="C131" s="13" t="s">
        <v>163</v>
      </c>
      <c r="D131" s="33" t="s">
        <v>155</v>
      </c>
      <c r="E131" s="12" t="s">
        <v>46</v>
      </c>
      <c r="F131" s="15">
        <v>4146</v>
      </c>
    </row>
    <row r="132" spans="1:6" ht="14.1" customHeight="1" x14ac:dyDescent="0.2">
      <c r="A132" s="12">
        <v>110</v>
      </c>
      <c r="B132" s="12" t="s">
        <v>18</v>
      </c>
      <c r="C132" s="13" t="s">
        <v>164</v>
      </c>
      <c r="D132" s="33" t="s">
        <v>165</v>
      </c>
      <c r="E132" s="12" t="s">
        <v>46</v>
      </c>
      <c r="F132" s="15">
        <v>702</v>
      </c>
    </row>
    <row r="133" spans="1:6" ht="14.1" customHeight="1" x14ac:dyDescent="0.2">
      <c r="A133" s="12">
        <v>111</v>
      </c>
      <c r="B133" s="12" t="s">
        <v>166</v>
      </c>
      <c r="C133" s="13" t="s">
        <v>167</v>
      </c>
      <c r="D133" s="33" t="s">
        <v>168</v>
      </c>
      <c r="E133" s="12" t="s">
        <v>46</v>
      </c>
      <c r="F133" s="15">
        <v>195</v>
      </c>
    </row>
    <row r="134" spans="1:6" ht="14.1" customHeight="1" x14ac:dyDescent="0.2">
      <c r="A134" s="12">
        <v>112</v>
      </c>
      <c r="B134" s="12" t="s">
        <v>18</v>
      </c>
      <c r="C134" s="13" t="s">
        <v>169</v>
      </c>
      <c r="D134" s="34">
        <v>12</v>
      </c>
      <c r="E134" s="12" t="s">
        <v>46</v>
      </c>
      <c r="F134" s="15">
        <v>759</v>
      </c>
    </row>
    <row r="135" spans="1:6" ht="14.1" customHeight="1" x14ac:dyDescent="0.2">
      <c r="A135" s="12">
        <v>113</v>
      </c>
      <c r="B135" s="12" t="s">
        <v>18</v>
      </c>
      <c r="C135" s="13" t="s">
        <v>170</v>
      </c>
      <c r="D135" s="12">
        <v>65</v>
      </c>
      <c r="E135" s="12" t="s">
        <v>99</v>
      </c>
      <c r="F135" s="15">
        <v>6362</v>
      </c>
    </row>
    <row r="136" spans="1:6" ht="14.1" customHeight="1" x14ac:dyDescent="0.2">
      <c r="A136" s="12">
        <v>114</v>
      </c>
      <c r="B136" s="12" t="s">
        <v>18</v>
      </c>
      <c r="C136" s="13" t="s">
        <v>171</v>
      </c>
      <c r="D136" s="34">
        <v>10.5</v>
      </c>
      <c r="E136" s="12" t="s">
        <v>46</v>
      </c>
      <c r="F136" s="15">
        <v>976</v>
      </c>
    </row>
    <row r="137" spans="1:6" ht="14.1" customHeight="1" x14ac:dyDescent="0.2">
      <c r="A137" s="12">
        <v>115</v>
      </c>
      <c r="B137" s="12" t="s">
        <v>189</v>
      </c>
      <c r="C137" s="13" t="s">
        <v>190</v>
      </c>
      <c r="D137" s="34">
        <v>2</v>
      </c>
      <c r="E137" s="12" t="s">
        <v>27</v>
      </c>
      <c r="F137" s="15">
        <v>394</v>
      </c>
    </row>
    <row r="138" spans="1:6" ht="14.1" customHeight="1" x14ac:dyDescent="0.2">
      <c r="A138" s="12">
        <v>116</v>
      </c>
      <c r="B138" s="12" t="s">
        <v>18</v>
      </c>
      <c r="C138" s="13" t="s">
        <v>194</v>
      </c>
      <c r="D138" s="34">
        <v>12.5</v>
      </c>
      <c r="E138" s="12" t="s">
        <v>46</v>
      </c>
      <c r="F138" s="15">
        <v>495</v>
      </c>
    </row>
    <row r="139" spans="1:6" ht="14.1" customHeight="1" x14ac:dyDescent="0.2">
      <c r="A139" s="12">
        <v>117</v>
      </c>
      <c r="B139" s="12" t="s">
        <v>18</v>
      </c>
      <c r="C139" s="13" t="s">
        <v>195</v>
      </c>
      <c r="D139" s="34">
        <v>2</v>
      </c>
      <c r="E139" s="12" t="s">
        <v>27</v>
      </c>
      <c r="F139" s="15">
        <v>357</v>
      </c>
    </row>
    <row r="140" spans="1:6" ht="14.1" customHeight="1" x14ac:dyDescent="0.2">
      <c r="A140" s="12">
        <v>118</v>
      </c>
      <c r="B140" s="12" t="s">
        <v>18</v>
      </c>
      <c r="C140" s="13" t="s">
        <v>197</v>
      </c>
      <c r="D140" s="34">
        <v>6.5</v>
      </c>
      <c r="E140" s="12" t="s">
        <v>46</v>
      </c>
      <c r="F140" s="15">
        <v>114</v>
      </c>
    </row>
    <row r="141" spans="1:6" ht="14.1" customHeight="1" x14ac:dyDescent="0.2">
      <c r="A141" s="12">
        <v>119</v>
      </c>
      <c r="B141" s="12" t="s">
        <v>18</v>
      </c>
      <c r="C141" s="13" t="s">
        <v>198</v>
      </c>
      <c r="D141" s="34">
        <v>6.5</v>
      </c>
      <c r="E141" s="12" t="s">
        <v>46</v>
      </c>
      <c r="F141" s="15">
        <v>75</v>
      </c>
    </row>
    <row r="142" spans="1:6" ht="14.1" customHeight="1" x14ac:dyDescent="0.2">
      <c r="A142" s="24"/>
      <c r="B142" s="24"/>
      <c r="C142" s="35"/>
      <c r="D142" s="24"/>
      <c r="E142" s="24"/>
      <c r="F142" s="52">
        <f>SUM(F78:F141)</f>
        <v>747144</v>
      </c>
    </row>
    <row r="143" spans="1:6" ht="15" customHeight="1" x14ac:dyDescent="0.2">
      <c r="A143" s="42" t="s">
        <v>172</v>
      </c>
      <c r="B143" s="42"/>
      <c r="C143" s="5"/>
      <c r="D143" s="26"/>
      <c r="E143" s="26"/>
      <c r="F143" s="27"/>
    </row>
    <row r="144" spans="1:6" ht="22.5" customHeight="1" x14ac:dyDescent="0.2">
      <c r="A144" s="12">
        <v>120</v>
      </c>
      <c r="B144" s="12" t="s">
        <v>18</v>
      </c>
      <c r="C144" s="13" t="s">
        <v>173</v>
      </c>
      <c r="D144" s="12">
        <v>30</v>
      </c>
      <c r="E144" s="12" t="s">
        <v>46</v>
      </c>
      <c r="F144" s="15">
        <v>22880</v>
      </c>
    </row>
    <row r="145" spans="1:6" ht="24.75" customHeight="1" x14ac:dyDescent="0.2">
      <c r="A145" s="12">
        <v>121</v>
      </c>
      <c r="B145" s="12" t="s">
        <v>9</v>
      </c>
      <c r="C145" s="13" t="s">
        <v>174</v>
      </c>
      <c r="D145" s="12">
        <v>3</v>
      </c>
      <c r="E145" s="12" t="s">
        <v>27</v>
      </c>
      <c r="F145" s="15">
        <v>69</v>
      </c>
    </row>
    <row r="146" spans="1:6" ht="24" customHeight="1" x14ac:dyDescent="0.2">
      <c r="A146" s="12">
        <v>122</v>
      </c>
      <c r="B146" s="12" t="s">
        <v>18</v>
      </c>
      <c r="C146" s="13" t="s">
        <v>175</v>
      </c>
      <c r="D146" s="12">
        <v>3</v>
      </c>
      <c r="E146" s="12" t="s">
        <v>27</v>
      </c>
      <c r="F146" s="15">
        <v>270</v>
      </c>
    </row>
    <row r="147" spans="1:6" ht="23.25" customHeight="1" x14ac:dyDescent="0.2">
      <c r="A147" s="12">
        <v>123</v>
      </c>
      <c r="B147" s="13" t="s">
        <v>15</v>
      </c>
      <c r="C147" s="13" t="s">
        <v>176</v>
      </c>
      <c r="D147" s="12">
        <v>3</v>
      </c>
      <c r="E147" s="12" t="s">
        <v>27</v>
      </c>
      <c r="F147" s="15">
        <v>2051</v>
      </c>
    </row>
    <row r="148" spans="1:6" ht="24" customHeight="1" x14ac:dyDescent="0.2">
      <c r="A148" s="12">
        <v>124</v>
      </c>
      <c r="B148" s="12" t="s">
        <v>177</v>
      </c>
      <c r="C148" s="13" t="s">
        <v>178</v>
      </c>
      <c r="D148" s="12">
        <v>12.5</v>
      </c>
      <c r="E148" s="12" t="s">
        <v>199</v>
      </c>
      <c r="F148" s="15">
        <v>3855</v>
      </c>
    </row>
    <row r="149" spans="1:6" ht="24" customHeight="1" x14ac:dyDescent="0.2">
      <c r="A149" s="12">
        <v>125</v>
      </c>
      <c r="B149" s="12" t="s">
        <v>18</v>
      </c>
      <c r="C149" s="13" t="s">
        <v>192</v>
      </c>
      <c r="D149" s="12">
        <v>20.5</v>
      </c>
      <c r="E149" s="12" t="s">
        <v>46</v>
      </c>
      <c r="F149" s="15">
        <v>7457</v>
      </c>
    </row>
    <row r="150" spans="1:6" ht="18.75" customHeight="1" x14ac:dyDescent="0.2">
      <c r="A150" s="24"/>
      <c r="B150" s="24"/>
      <c r="C150" s="35"/>
      <c r="D150" s="24"/>
      <c r="E150" s="24"/>
      <c r="F150" s="25">
        <f>SUM(F144:F149)</f>
        <v>36582</v>
      </c>
    </row>
    <row r="151" spans="1:6" ht="22.5" customHeight="1" x14ac:dyDescent="0.2">
      <c r="A151" s="24"/>
      <c r="B151" s="24"/>
      <c r="C151" s="35"/>
      <c r="D151" s="24"/>
      <c r="E151" s="24"/>
      <c r="F151" s="51"/>
    </row>
    <row r="152" spans="1:6" ht="15" customHeight="1" x14ac:dyDescent="0.2">
      <c r="A152" s="42" t="s">
        <v>179</v>
      </c>
      <c r="B152" s="42"/>
      <c r="C152" s="5"/>
      <c r="D152" s="26"/>
      <c r="E152" s="26"/>
      <c r="F152" s="27"/>
    </row>
    <row r="153" spans="1:6" ht="24" customHeight="1" x14ac:dyDescent="0.2">
      <c r="A153" s="12">
        <v>126</v>
      </c>
      <c r="B153" s="36" t="s">
        <v>180</v>
      </c>
      <c r="C153" s="13" t="s">
        <v>181</v>
      </c>
      <c r="D153" s="12">
        <v>41</v>
      </c>
      <c r="E153" s="12" t="s">
        <v>20</v>
      </c>
      <c r="F153" s="15">
        <v>5387</v>
      </c>
    </row>
    <row r="154" spans="1:6" ht="24" customHeight="1" x14ac:dyDescent="0.2">
      <c r="A154" s="12">
        <v>127</v>
      </c>
      <c r="B154" s="36" t="s">
        <v>180</v>
      </c>
      <c r="C154" s="13" t="s">
        <v>182</v>
      </c>
      <c r="D154" s="12">
        <v>13</v>
      </c>
      <c r="E154" s="12" t="s">
        <v>27</v>
      </c>
      <c r="F154" s="15">
        <v>1573</v>
      </c>
    </row>
    <row r="155" spans="1:6" ht="24" customHeight="1" x14ac:dyDescent="0.2">
      <c r="A155" s="12">
        <v>128</v>
      </c>
      <c r="B155" s="36" t="s">
        <v>180</v>
      </c>
      <c r="C155" s="13" t="s">
        <v>183</v>
      </c>
      <c r="D155" s="12">
        <v>13</v>
      </c>
      <c r="E155" s="12" t="s">
        <v>27</v>
      </c>
      <c r="F155" s="15">
        <v>1074</v>
      </c>
    </row>
    <row r="156" spans="1:6" ht="24" customHeight="1" x14ac:dyDescent="0.2">
      <c r="A156" s="12">
        <v>129</v>
      </c>
      <c r="B156" s="36" t="s">
        <v>180</v>
      </c>
      <c r="C156" s="13" t="s">
        <v>184</v>
      </c>
      <c r="D156" s="12">
        <v>10</v>
      </c>
      <c r="E156" s="12" t="s">
        <v>27</v>
      </c>
      <c r="F156" s="15">
        <v>1474</v>
      </c>
    </row>
    <row r="157" spans="1:6" ht="24" customHeight="1" x14ac:dyDescent="0.2">
      <c r="A157" s="12">
        <v>130</v>
      </c>
      <c r="B157" s="36" t="s">
        <v>180</v>
      </c>
      <c r="C157" s="12" t="s">
        <v>185</v>
      </c>
      <c r="D157" s="12">
        <v>50</v>
      </c>
      <c r="E157" s="12" t="s">
        <v>20</v>
      </c>
      <c r="F157" s="15">
        <v>37626</v>
      </c>
    </row>
    <row r="158" spans="1:6" ht="12.75" customHeight="1" x14ac:dyDescent="0.2">
      <c r="A158" s="24"/>
      <c r="B158" s="37"/>
      <c r="C158" s="24"/>
      <c r="D158" s="24"/>
      <c r="E158" s="24"/>
      <c r="F158" s="25">
        <f>SUM(F153:F157)</f>
        <v>47134</v>
      </c>
    </row>
    <row r="159" spans="1:6" ht="22.5" customHeight="1" x14ac:dyDescent="0.2">
      <c r="A159" s="24"/>
      <c r="B159" s="37"/>
      <c r="C159" s="24"/>
      <c r="D159" s="24"/>
      <c r="E159" s="24"/>
      <c r="F159" s="27"/>
    </row>
    <row r="160" spans="1:6" ht="18" customHeight="1" x14ac:dyDescent="0.2">
      <c r="A160" s="24"/>
      <c r="B160" s="24"/>
      <c r="C160" s="35"/>
      <c r="D160" s="35"/>
      <c r="E160" s="24" t="s">
        <v>51</v>
      </c>
      <c r="F160" s="38">
        <f>F158+F150+F142+F76+F70+F65+F33+F29+F23+F17</f>
        <v>12419811</v>
      </c>
    </row>
    <row r="161" spans="4:7" x14ac:dyDescent="0.2">
      <c r="D161" s="39"/>
      <c r="E161" s="39"/>
    </row>
    <row r="162" spans="4:7" x14ac:dyDescent="0.2">
      <c r="D162" s="39"/>
      <c r="E162" s="39"/>
    </row>
    <row r="163" spans="4:7" x14ac:dyDescent="0.2">
      <c r="D163" s="39"/>
      <c r="E163" s="39"/>
      <c r="F163" s="27"/>
      <c r="G163" s="40"/>
    </row>
    <row r="164" spans="4:7" x14ac:dyDescent="0.2">
      <c r="D164" s="39"/>
      <c r="E164" s="39"/>
    </row>
    <row r="165" spans="4:7" x14ac:dyDescent="0.2">
      <c r="D165" s="39"/>
      <c r="F165" s="41"/>
    </row>
    <row r="166" spans="4:7" x14ac:dyDescent="0.2">
      <c r="D166" s="39"/>
      <c r="G166" s="40"/>
    </row>
    <row r="167" spans="4:7" x14ac:dyDescent="0.2">
      <c r="D167" s="39"/>
      <c r="E167" s="39"/>
      <c r="F167" s="27"/>
      <c r="G167" s="40"/>
    </row>
    <row r="168" spans="4:7" x14ac:dyDescent="0.2">
      <c r="D168" s="39"/>
      <c r="E168" s="39"/>
    </row>
    <row r="169" spans="4:7" x14ac:dyDescent="0.2">
      <c r="D169" s="39"/>
      <c r="E169" s="39"/>
    </row>
    <row r="170" spans="4:7" x14ac:dyDescent="0.2">
      <c r="D170" s="39"/>
      <c r="E170" s="39"/>
    </row>
    <row r="171" spans="4:7" x14ac:dyDescent="0.2">
      <c r="D171" s="39"/>
      <c r="E171" s="39"/>
    </row>
    <row r="172" spans="4:7" x14ac:dyDescent="0.2">
      <c r="D172" s="39"/>
      <c r="E172" s="39"/>
    </row>
    <row r="173" spans="4:7" x14ac:dyDescent="0.2">
      <c r="D173" s="39"/>
      <c r="E173" s="39"/>
    </row>
    <row r="174" spans="4:7" x14ac:dyDescent="0.2">
      <c r="D174" s="39"/>
      <c r="E174" s="39"/>
    </row>
    <row r="175" spans="4:7" x14ac:dyDescent="0.2">
      <c r="D175" s="39"/>
      <c r="E175" s="39"/>
    </row>
    <row r="176" spans="4:7" x14ac:dyDescent="0.2">
      <c r="D176" s="39"/>
      <c r="E176" s="39"/>
    </row>
    <row r="177" spans="4:5" x14ac:dyDescent="0.2">
      <c r="D177" s="39"/>
      <c r="E177" s="39"/>
    </row>
    <row r="178" spans="4:5" x14ac:dyDescent="0.2">
      <c r="D178" s="39"/>
      <c r="E178" s="39"/>
    </row>
    <row r="179" spans="4:5" x14ac:dyDescent="0.2">
      <c r="D179" s="39"/>
      <c r="E179" s="39"/>
    </row>
    <row r="180" spans="4:5" x14ac:dyDescent="0.2">
      <c r="D180" s="39"/>
      <c r="E180" s="39"/>
    </row>
    <row r="181" spans="4:5" x14ac:dyDescent="0.2">
      <c r="D181" s="39"/>
      <c r="E181" s="39"/>
    </row>
    <row r="182" spans="4:5" x14ac:dyDescent="0.2">
      <c r="D182" s="39"/>
      <c r="E182" s="39"/>
    </row>
    <row r="183" spans="4:5" x14ac:dyDescent="0.2">
      <c r="D183" s="39"/>
      <c r="E183" s="39"/>
    </row>
    <row r="184" spans="4:5" x14ac:dyDescent="0.2">
      <c r="D184" s="39"/>
      <c r="E184" s="39"/>
    </row>
    <row r="185" spans="4:5" x14ac:dyDescent="0.2">
      <c r="D185" s="39"/>
      <c r="E185" s="39"/>
    </row>
    <row r="186" spans="4:5" x14ac:dyDescent="0.2">
      <c r="D186" s="39"/>
      <c r="E186" s="39"/>
    </row>
    <row r="187" spans="4:5" x14ac:dyDescent="0.2">
      <c r="D187" s="39"/>
      <c r="E187" s="39"/>
    </row>
    <row r="188" spans="4:5" x14ac:dyDescent="0.2">
      <c r="D188" s="39"/>
      <c r="E188" s="39"/>
    </row>
    <row r="189" spans="4:5" x14ac:dyDescent="0.2">
      <c r="D189" s="39"/>
      <c r="E189" s="39"/>
    </row>
    <row r="190" spans="4:5" x14ac:dyDescent="0.2">
      <c r="D190" s="39"/>
      <c r="E190" s="39"/>
    </row>
    <row r="191" spans="4:5" x14ac:dyDescent="0.2">
      <c r="D191" s="39"/>
      <c r="E191" s="39"/>
    </row>
    <row r="192" spans="4:5" x14ac:dyDescent="0.2">
      <c r="D192" s="39"/>
      <c r="E192" s="39"/>
    </row>
    <row r="193" spans="4:5" x14ac:dyDescent="0.2">
      <c r="D193" s="39"/>
      <c r="E193" s="39"/>
    </row>
    <row r="194" spans="4:5" x14ac:dyDescent="0.2">
      <c r="D194" s="39"/>
      <c r="E194" s="39"/>
    </row>
    <row r="195" spans="4:5" x14ac:dyDescent="0.2">
      <c r="D195" s="39"/>
      <c r="E195" s="39"/>
    </row>
    <row r="196" spans="4:5" x14ac:dyDescent="0.2">
      <c r="D196" s="39"/>
      <c r="E196" s="39"/>
    </row>
    <row r="197" spans="4:5" x14ac:dyDescent="0.2">
      <c r="D197" s="39"/>
      <c r="E197" s="39"/>
    </row>
    <row r="198" spans="4:5" x14ac:dyDescent="0.2">
      <c r="D198" s="39"/>
      <c r="E198" s="39"/>
    </row>
    <row r="199" spans="4:5" x14ac:dyDescent="0.2">
      <c r="D199" s="39"/>
      <c r="E199" s="39"/>
    </row>
    <row r="200" spans="4:5" x14ac:dyDescent="0.2">
      <c r="D200" s="39"/>
      <c r="E200" s="39"/>
    </row>
    <row r="201" spans="4:5" x14ac:dyDescent="0.2">
      <c r="D201" s="39"/>
      <c r="E201" s="39"/>
    </row>
    <row r="202" spans="4:5" x14ac:dyDescent="0.2">
      <c r="D202" s="39"/>
      <c r="E202" s="39"/>
    </row>
    <row r="203" spans="4:5" x14ac:dyDescent="0.2">
      <c r="D203" s="39"/>
      <c r="E203" s="39"/>
    </row>
    <row r="204" spans="4:5" x14ac:dyDescent="0.2">
      <c r="D204" s="39"/>
      <c r="E204" s="39"/>
    </row>
    <row r="205" spans="4:5" x14ac:dyDescent="0.2">
      <c r="D205" s="39"/>
      <c r="E205" s="39"/>
    </row>
    <row r="206" spans="4:5" x14ac:dyDescent="0.2">
      <c r="D206" s="39"/>
      <c r="E206" s="39"/>
    </row>
    <row r="207" spans="4:5" x14ac:dyDescent="0.2">
      <c r="D207" s="39"/>
      <c r="E207" s="39"/>
    </row>
    <row r="208" spans="4:5" x14ac:dyDescent="0.2">
      <c r="D208" s="39"/>
      <c r="E208" s="39"/>
    </row>
    <row r="209" spans="4:5" x14ac:dyDescent="0.2">
      <c r="D209" s="39"/>
      <c r="E209" s="39"/>
    </row>
    <row r="210" spans="4:5" x14ac:dyDescent="0.2">
      <c r="D210" s="39"/>
      <c r="E210" s="39"/>
    </row>
    <row r="211" spans="4:5" x14ac:dyDescent="0.2">
      <c r="D211" s="39"/>
      <c r="E211" s="39"/>
    </row>
    <row r="212" spans="4:5" x14ac:dyDescent="0.2">
      <c r="D212" s="39"/>
      <c r="E212" s="39"/>
    </row>
    <row r="213" spans="4:5" x14ac:dyDescent="0.2">
      <c r="D213" s="39"/>
      <c r="E213" s="39"/>
    </row>
    <row r="214" spans="4:5" x14ac:dyDescent="0.2">
      <c r="D214" s="39"/>
      <c r="E214" s="39"/>
    </row>
    <row r="215" spans="4:5" x14ac:dyDescent="0.2">
      <c r="D215" s="39"/>
      <c r="E215" s="39"/>
    </row>
    <row r="216" spans="4:5" x14ac:dyDescent="0.2">
      <c r="D216" s="39"/>
      <c r="E216" s="39"/>
    </row>
    <row r="217" spans="4:5" x14ac:dyDescent="0.2">
      <c r="D217" s="39"/>
      <c r="E217" s="39"/>
    </row>
    <row r="218" spans="4:5" x14ac:dyDescent="0.2">
      <c r="D218" s="39"/>
      <c r="E218" s="39"/>
    </row>
    <row r="219" spans="4:5" x14ac:dyDescent="0.2">
      <c r="D219" s="39"/>
      <c r="E219" s="39"/>
    </row>
    <row r="220" spans="4:5" x14ac:dyDescent="0.2">
      <c r="D220" s="39"/>
      <c r="E220" s="39"/>
    </row>
    <row r="221" spans="4:5" x14ac:dyDescent="0.2">
      <c r="D221" s="39"/>
      <c r="E221" s="39"/>
    </row>
    <row r="222" spans="4:5" x14ac:dyDescent="0.2">
      <c r="D222" s="39"/>
      <c r="E222" s="39"/>
    </row>
    <row r="223" spans="4:5" x14ac:dyDescent="0.2">
      <c r="D223" s="39"/>
      <c r="E223" s="39"/>
    </row>
    <row r="224" spans="4:5" x14ac:dyDescent="0.2">
      <c r="D224" s="39"/>
      <c r="E224" s="39"/>
    </row>
    <row r="225" spans="4:5" x14ac:dyDescent="0.2">
      <c r="D225" s="39"/>
      <c r="E225" s="39"/>
    </row>
    <row r="226" spans="4:5" x14ac:dyDescent="0.2">
      <c r="D226" s="39"/>
      <c r="E226" s="39"/>
    </row>
    <row r="227" spans="4:5" x14ac:dyDescent="0.2">
      <c r="D227" s="39"/>
      <c r="E227" s="39"/>
    </row>
    <row r="228" spans="4:5" x14ac:dyDescent="0.2">
      <c r="D228" s="39"/>
      <c r="E228" s="39"/>
    </row>
    <row r="229" spans="4:5" x14ac:dyDescent="0.2">
      <c r="D229" s="39"/>
      <c r="E229" s="39"/>
    </row>
    <row r="230" spans="4:5" x14ac:dyDescent="0.2">
      <c r="D230" s="39"/>
      <c r="E230" s="39"/>
    </row>
    <row r="231" spans="4:5" x14ac:dyDescent="0.2">
      <c r="D231" s="39"/>
      <c r="E231" s="39"/>
    </row>
    <row r="232" spans="4:5" x14ac:dyDescent="0.2">
      <c r="D232" s="39"/>
      <c r="E232" s="39"/>
    </row>
    <row r="233" spans="4:5" x14ac:dyDescent="0.2">
      <c r="D233" s="39"/>
      <c r="E233" s="39"/>
    </row>
    <row r="234" spans="4:5" x14ac:dyDescent="0.2">
      <c r="D234" s="39"/>
      <c r="E234" s="39"/>
    </row>
    <row r="235" spans="4:5" x14ac:dyDescent="0.2">
      <c r="D235" s="39"/>
      <c r="E235" s="39"/>
    </row>
    <row r="236" spans="4:5" x14ac:dyDescent="0.2">
      <c r="D236" s="39"/>
      <c r="E236" s="39"/>
    </row>
    <row r="237" spans="4:5" x14ac:dyDescent="0.2">
      <c r="D237" s="39"/>
      <c r="E237" s="39"/>
    </row>
    <row r="238" spans="4:5" x14ac:dyDescent="0.2">
      <c r="D238" s="39"/>
      <c r="E238" s="39"/>
    </row>
    <row r="239" spans="4:5" x14ac:dyDescent="0.2">
      <c r="D239" s="39"/>
      <c r="E239" s="39"/>
    </row>
    <row r="240" spans="4:5" x14ac:dyDescent="0.2">
      <c r="D240" s="39"/>
      <c r="E240" s="39"/>
    </row>
    <row r="241" spans="4:5" x14ac:dyDescent="0.2">
      <c r="D241" s="39"/>
      <c r="E241" s="39"/>
    </row>
    <row r="242" spans="4:5" x14ac:dyDescent="0.2">
      <c r="D242" s="39"/>
      <c r="E242" s="39"/>
    </row>
    <row r="243" spans="4:5" x14ac:dyDescent="0.2">
      <c r="D243" s="39"/>
      <c r="E243" s="39"/>
    </row>
    <row r="244" spans="4:5" x14ac:dyDescent="0.2">
      <c r="D244" s="39"/>
      <c r="E244" s="39"/>
    </row>
    <row r="245" spans="4:5" x14ac:dyDescent="0.2">
      <c r="D245" s="39"/>
      <c r="E245" s="39"/>
    </row>
    <row r="246" spans="4:5" x14ac:dyDescent="0.2">
      <c r="D246" s="39"/>
      <c r="E246" s="39"/>
    </row>
    <row r="247" spans="4:5" x14ac:dyDescent="0.2">
      <c r="D247" s="39"/>
      <c r="E247" s="39"/>
    </row>
    <row r="248" spans="4:5" x14ac:dyDescent="0.2">
      <c r="D248" s="39"/>
      <c r="E248" s="39"/>
    </row>
    <row r="249" spans="4:5" x14ac:dyDescent="0.2">
      <c r="D249" s="39"/>
      <c r="E249" s="39"/>
    </row>
    <row r="250" spans="4:5" x14ac:dyDescent="0.2">
      <c r="D250" s="39"/>
      <c r="E250" s="39"/>
    </row>
    <row r="251" spans="4:5" x14ac:dyDescent="0.2">
      <c r="D251" s="39"/>
      <c r="E251" s="39"/>
    </row>
    <row r="252" spans="4:5" x14ac:dyDescent="0.2">
      <c r="D252" s="39"/>
      <c r="E252" s="39"/>
    </row>
  </sheetData>
  <mergeCells count="28">
    <mergeCell ref="O21:P21"/>
    <mergeCell ref="Q21:R21"/>
    <mergeCell ref="O22:P22"/>
    <mergeCell ref="Q22:R22"/>
    <mergeCell ref="O23:P23"/>
    <mergeCell ref="Q23:R23"/>
    <mergeCell ref="A19:D19"/>
    <mergeCell ref="A17:D17"/>
    <mergeCell ref="A129:A130"/>
    <mergeCell ref="B129:B130"/>
    <mergeCell ref="C129:C130"/>
    <mergeCell ref="A24:D24"/>
    <mergeCell ref="A2:F2"/>
    <mergeCell ref="O24:P24"/>
    <mergeCell ref="Q24:R24"/>
    <mergeCell ref="Q25:R25"/>
    <mergeCell ref="O14:R14"/>
    <mergeCell ref="O16:R16"/>
    <mergeCell ref="O17:R17"/>
    <mergeCell ref="A4:F4"/>
    <mergeCell ref="O19:P19"/>
    <mergeCell ref="Q19:R19"/>
    <mergeCell ref="O20:P20"/>
    <mergeCell ref="Q20:R20"/>
    <mergeCell ref="P10:Q10"/>
    <mergeCell ref="P11:Q11"/>
    <mergeCell ref="P12:Q12"/>
    <mergeCell ref="O13:R13"/>
  </mergeCells>
  <pageMargins left="0.39370078740157483" right="0.59055118110236227" top="0.59055118110236227" bottom="0.78740157480314965" header="0.51181102362204722" footer="0.51181102362204722"/>
  <pageSetup paperSize="9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Toruńskie Wodociągi Sp. z 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Krupska</dc:creator>
  <cp:lastModifiedBy>pc-fia0030 pc-fia0030</cp:lastModifiedBy>
  <cp:lastPrinted>2023-05-23T07:00:48Z</cp:lastPrinted>
  <dcterms:created xsi:type="dcterms:W3CDTF">2021-06-25T07:42:30Z</dcterms:created>
  <dcterms:modified xsi:type="dcterms:W3CDTF">2025-04-11T05:39:42Z</dcterms:modified>
</cp:coreProperties>
</file>