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ZDW-59\Desktop\DW 789 KOZIEGŁOWY\Przetarg - roboty budowlane\kosztorysy\ZDW Kosztorys\"/>
    </mc:Choice>
  </mc:AlternateContent>
  <bookViews>
    <workbookView xWindow="0" yWindow="0" windowWidth="14070" windowHeight="19365" tabRatio="811" activeTab="2"/>
  </bookViews>
  <sheets>
    <sheet name="ZZK" sheetId="38" r:id="rId1"/>
    <sheet name="01.dm00" sheetId="65" r:id="rId2"/>
    <sheet name="02.ki_dr" sheetId="64" r:id="rId3"/>
    <sheet name="03.MD-01" sheetId="37" r:id="rId4"/>
    <sheet name="04.MD-02" sheetId="39" r:id="rId5"/>
    <sheet name="05.PDR-4" sheetId="60" r:id="rId6"/>
    <sheet name="06.EN" sheetId="52" r:id="rId7"/>
    <sheet name="07.TK" sheetId="66" r:id="rId8"/>
    <sheet name="08.W" sheetId="51" r:id="rId9"/>
    <sheet name="09.G" sheetId="47" r:id="rId10"/>
    <sheet name="10.TM" sheetId="49" r:id="rId11"/>
    <sheet name="11.KD" sheetId="48" r:id="rId12"/>
    <sheet name="12.OŚ" sheetId="53" r:id="rId13"/>
    <sheet name="13.M" sheetId="46" r:id="rId14"/>
  </sheets>
  <definedNames>
    <definedName name="_xlnm._FilterDatabase" localSheetId="1" hidden="1">'01.dm00'!$E$2:$E$7</definedName>
    <definedName name="_xlnm._FilterDatabase" localSheetId="2" hidden="1">'02.ki_dr'!$C$2:$C$132</definedName>
    <definedName name="_xlnm._FilterDatabase" localSheetId="3" hidden="1">'03.MD-01'!$E$2:$E$53</definedName>
    <definedName name="_xlnm._FilterDatabase" localSheetId="4" hidden="1">'04.MD-02'!$E$3:$E$90</definedName>
    <definedName name="_xlnm._FilterDatabase" localSheetId="5" hidden="1">'05.PDR-4'!$E$3:$E$43</definedName>
    <definedName name="_xlnm._FilterDatabase" localSheetId="6" hidden="1">'06.EN'!$C$3:$C$48</definedName>
    <definedName name="_xlnm._FilterDatabase" localSheetId="8" hidden="1">'08.W'!$E$3:$E$20</definedName>
    <definedName name="_xlnm._FilterDatabase" localSheetId="9" hidden="1">'09.G'!$E$3:$E$18</definedName>
    <definedName name="_xlnm._FilterDatabase" localSheetId="10" hidden="1">'10.TM'!$E$3:$E$14</definedName>
    <definedName name="_xlnm._FilterDatabase" localSheetId="11" hidden="1">'11.KD'!$E$3:$E$27</definedName>
    <definedName name="_xlnm._FilterDatabase" localSheetId="12" hidden="1">'12.OŚ'!$E$3:$E$42</definedName>
    <definedName name="_xlnm._FilterDatabase" localSheetId="13" hidden="1">'13.M'!$E$3:$E$11</definedName>
    <definedName name="A" localSheetId="1">#REF!</definedName>
    <definedName name="A" localSheetId="2">#REF!</definedName>
    <definedName name="A" localSheetId="3">#REF!</definedName>
    <definedName name="A" localSheetId="4">#REF!</definedName>
    <definedName name="A" localSheetId="5">#REF!</definedName>
    <definedName name="A" localSheetId="6">#REF!</definedName>
    <definedName name="A" localSheetId="8">#REF!</definedName>
    <definedName name="A" localSheetId="9">#REF!</definedName>
    <definedName name="A" localSheetId="10">#REF!</definedName>
    <definedName name="A" localSheetId="11">#REF!</definedName>
    <definedName name="A" localSheetId="12">#REF!</definedName>
    <definedName name="A" localSheetId="13">#REF!</definedName>
    <definedName name="A">#REF!</definedName>
    <definedName name="A." localSheetId="2">#REF!</definedName>
    <definedName name="A." localSheetId="3">#REF!</definedName>
    <definedName name="A." localSheetId="4">#REF!</definedName>
    <definedName name="A." localSheetId="5">#REF!</definedName>
    <definedName name="A." localSheetId="6">#REF!</definedName>
    <definedName name="A." localSheetId="8">#REF!</definedName>
    <definedName name="A." localSheetId="9">#REF!</definedName>
    <definedName name="A." localSheetId="10">#REF!</definedName>
    <definedName name="A." localSheetId="11">#REF!</definedName>
    <definedName name="A." localSheetId="12">#REF!</definedName>
    <definedName name="A." localSheetId="13">#REF!</definedName>
    <definedName name="A.">#REF!</definedName>
    <definedName name="aaa" localSheetId="2">#REF!</definedName>
    <definedName name="aaa" localSheetId="3">#REF!</definedName>
    <definedName name="aaa" localSheetId="4">#REF!</definedName>
    <definedName name="aaa" localSheetId="5">#REF!</definedName>
    <definedName name="aaa" localSheetId="6">#REF!</definedName>
    <definedName name="aaa" localSheetId="8">#REF!</definedName>
    <definedName name="aaa" localSheetId="9">#REF!</definedName>
    <definedName name="aaa" localSheetId="10">#REF!</definedName>
    <definedName name="aaa" localSheetId="11">#REF!</definedName>
    <definedName name="aaa" localSheetId="12">#REF!</definedName>
    <definedName name="aaa" localSheetId="13">#REF!</definedName>
    <definedName name="aaa">#REF!</definedName>
    <definedName name="dane" localSheetId="1">#REF!</definedName>
    <definedName name="dane" localSheetId="2">#REF!</definedName>
    <definedName name="dane" localSheetId="3">#REF!</definedName>
    <definedName name="dane" localSheetId="4">#REF!</definedName>
    <definedName name="dane" localSheetId="5">#REF!</definedName>
    <definedName name="dane" localSheetId="6">#REF!</definedName>
    <definedName name="dane" localSheetId="8">#REF!</definedName>
    <definedName name="dane" localSheetId="9">#REF!</definedName>
    <definedName name="dane" localSheetId="10">#REF!</definedName>
    <definedName name="dane" localSheetId="11">#REF!</definedName>
    <definedName name="dane" localSheetId="12">#REF!</definedName>
    <definedName name="dane" localSheetId="13">#REF!</definedName>
    <definedName name="dane">#REF!</definedName>
    <definedName name="dane." localSheetId="2">#REF!</definedName>
    <definedName name="dane." localSheetId="3">#REF!</definedName>
    <definedName name="dane." localSheetId="4">#REF!</definedName>
    <definedName name="dane." localSheetId="5">#REF!</definedName>
    <definedName name="dane." localSheetId="6">#REF!</definedName>
    <definedName name="dane." localSheetId="8">#REF!</definedName>
    <definedName name="dane." localSheetId="9">#REF!</definedName>
    <definedName name="dane." localSheetId="10">#REF!</definedName>
    <definedName name="dane." localSheetId="11">#REF!</definedName>
    <definedName name="dane." localSheetId="12">#REF!</definedName>
    <definedName name="dane." localSheetId="13">#REF!</definedName>
    <definedName name="dane.">#REF!</definedName>
    <definedName name="Excel_BuiltIn_Print_Area_1" localSheetId="1">#REF!</definedName>
    <definedName name="Excel_BuiltIn_Print_Area_1" localSheetId="2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8">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>#REF!</definedName>
    <definedName name="kurs">4.2735</definedName>
    <definedName name="_xlnm.Print_Area" localSheetId="1">'01.dm00'!$A$1:$G$10</definedName>
    <definedName name="_xlnm.Print_Area" localSheetId="2">'02.ki_dr'!$A$1:$G$133</definedName>
    <definedName name="_xlnm.Print_Area" localSheetId="3">'03.MD-01'!$A$1:$G$66</definedName>
    <definedName name="_xlnm.Print_Area" localSheetId="4">'04.MD-02'!$A$1:$G$96</definedName>
    <definedName name="_xlnm.Print_Area" localSheetId="5">'05.PDR-4'!$A$1:$G$50</definedName>
    <definedName name="_xlnm.Print_Area" localSheetId="6">'06.EN'!$A$1:$G$79</definedName>
    <definedName name="_xlnm.Print_Area" localSheetId="8">'08.W'!$A$1:$G$21</definedName>
    <definedName name="_xlnm.Print_Area" localSheetId="9">'09.G'!$A$1:$G$19</definedName>
    <definedName name="_xlnm.Print_Area" localSheetId="10">'10.TM'!$A$1:$G$15</definedName>
    <definedName name="_xlnm.Print_Area" localSheetId="11">'11.KD'!$A$1:$G$28</definedName>
    <definedName name="_xlnm.Print_Area" localSheetId="12">'12.OŚ'!$A$1:$G$50</definedName>
    <definedName name="_xlnm.Print_Area" localSheetId="13">'13.M'!$A$1:$G$12</definedName>
    <definedName name="_xlnm.Print_Area" localSheetId="0">ZZK!$A$1:$C$26</definedName>
    <definedName name="SUM_K1" localSheetId="1">#REF!</definedName>
    <definedName name="SUM_K1" localSheetId="2">#REF!</definedName>
    <definedName name="SUM_K1" localSheetId="3">#REF!</definedName>
    <definedName name="SUM_K1" localSheetId="4">#REF!</definedName>
    <definedName name="SUM_K1" localSheetId="5">#REF!</definedName>
    <definedName name="SUM_K1" localSheetId="6">#REF!</definedName>
    <definedName name="SUM_K1" localSheetId="8">#REF!</definedName>
    <definedName name="SUM_K1" localSheetId="9">#REF!</definedName>
    <definedName name="SUM_K1" localSheetId="10">#REF!</definedName>
    <definedName name="SUM_K1" localSheetId="11">#REF!</definedName>
    <definedName name="SUM_K1" localSheetId="12">#REF!</definedName>
    <definedName name="SUM_K1" localSheetId="13">#REF!</definedName>
    <definedName name="SUM_K1">#REF!</definedName>
    <definedName name="SUM_K10" localSheetId="1">#REF!</definedName>
    <definedName name="SUM_K10" localSheetId="2">#REF!</definedName>
    <definedName name="SUM_K10" localSheetId="3">#REF!</definedName>
    <definedName name="SUM_K10" localSheetId="4">#REF!</definedName>
    <definedName name="SUM_K10" localSheetId="5">#REF!</definedName>
    <definedName name="SUM_K10" localSheetId="6">#REF!</definedName>
    <definedName name="SUM_K10" localSheetId="8">#REF!</definedName>
    <definedName name="SUM_K10" localSheetId="9">#REF!</definedName>
    <definedName name="SUM_K10" localSheetId="10">#REF!</definedName>
    <definedName name="SUM_K10" localSheetId="11">#REF!</definedName>
    <definedName name="SUM_K10" localSheetId="12">#REF!</definedName>
    <definedName name="SUM_K10" localSheetId="13">#REF!</definedName>
    <definedName name="SUM_K10">#REF!</definedName>
    <definedName name="SUM_K11" localSheetId="1">#REF!</definedName>
    <definedName name="SUM_K11" localSheetId="2">#REF!</definedName>
    <definedName name="SUM_K11" localSheetId="3">#REF!</definedName>
    <definedName name="SUM_K11" localSheetId="4">#REF!</definedName>
    <definedName name="SUM_K11" localSheetId="5">#REF!</definedName>
    <definedName name="SUM_K11" localSheetId="6">#REF!</definedName>
    <definedName name="SUM_K11" localSheetId="8">#REF!</definedName>
    <definedName name="SUM_K11" localSheetId="9">#REF!</definedName>
    <definedName name="SUM_K11" localSheetId="10">#REF!</definedName>
    <definedName name="SUM_K11" localSheetId="11">#REF!</definedName>
    <definedName name="SUM_K11" localSheetId="12">#REF!</definedName>
    <definedName name="SUM_K11" localSheetId="13">#REF!</definedName>
    <definedName name="SUM_K11">#REF!</definedName>
    <definedName name="SUM_K12" localSheetId="1">#REF!</definedName>
    <definedName name="SUM_K12" localSheetId="2">#REF!</definedName>
    <definedName name="SUM_K12" localSheetId="3">#REF!</definedName>
    <definedName name="SUM_K12" localSheetId="4">#REF!</definedName>
    <definedName name="SUM_K12" localSheetId="5">#REF!</definedName>
    <definedName name="SUM_K12" localSheetId="6">#REF!</definedName>
    <definedName name="SUM_K12" localSheetId="8">#REF!</definedName>
    <definedName name="SUM_K12" localSheetId="9">#REF!</definedName>
    <definedName name="SUM_K12" localSheetId="10">#REF!</definedName>
    <definedName name="SUM_K12" localSheetId="11">#REF!</definedName>
    <definedName name="SUM_K12" localSheetId="12">#REF!</definedName>
    <definedName name="SUM_K12" localSheetId="13">#REF!</definedName>
    <definedName name="SUM_K12">#REF!</definedName>
    <definedName name="SUM_K13" localSheetId="1">#REF!</definedName>
    <definedName name="SUM_K13" localSheetId="2">#REF!</definedName>
    <definedName name="SUM_K13" localSheetId="3">#REF!</definedName>
    <definedName name="SUM_K13" localSheetId="4">#REF!</definedName>
    <definedName name="SUM_K13" localSheetId="5">#REF!</definedName>
    <definedName name="SUM_K13" localSheetId="6">#REF!</definedName>
    <definedName name="SUM_K13" localSheetId="8">#REF!</definedName>
    <definedName name="SUM_K13" localSheetId="9">#REF!</definedName>
    <definedName name="SUM_K13" localSheetId="10">#REF!</definedName>
    <definedName name="SUM_K13" localSheetId="11">#REF!</definedName>
    <definedName name="SUM_K13" localSheetId="12">#REF!</definedName>
    <definedName name="SUM_K13" localSheetId="13">#REF!</definedName>
    <definedName name="SUM_K13">#REF!</definedName>
    <definedName name="SUM_K14" localSheetId="1">#REF!</definedName>
    <definedName name="SUM_K14" localSheetId="2">#REF!</definedName>
    <definedName name="SUM_K14" localSheetId="3">#REF!</definedName>
    <definedName name="SUM_K14" localSheetId="4">#REF!</definedName>
    <definedName name="SUM_K14" localSheetId="5">#REF!</definedName>
    <definedName name="SUM_K14" localSheetId="6">#REF!</definedName>
    <definedName name="SUM_K14" localSheetId="8">#REF!</definedName>
    <definedName name="SUM_K14" localSheetId="9">#REF!</definedName>
    <definedName name="SUM_K14" localSheetId="10">#REF!</definedName>
    <definedName name="SUM_K14" localSheetId="11">#REF!</definedName>
    <definedName name="SUM_K14" localSheetId="12">#REF!</definedName>
    <definedName name="SUM_K14" localSheetId="13">#REF!</definedName>
    <definedName name="SUM_K14">#REF!</definedName>
    <definedName name="SUM_K15" localSheetId="1">#REF!</definedName>
    <definedName name="SUM_K15" localSheetId="2">#REF!</definedName>
    <definedName name="SUM_K15" localSheetId="3">#REF!</definedName>
    <definedName name="SUM_K15" localSheetId="4">#REF!</definedName>
    <definedName name="SUM_K15" localSheetId="5">#REF!</definedName>
    <definedName name="SUM_K15" localSheetId="6">#REF!</definedName>
    <definedName name="SUM_K15" localSheetId="8">#REF!</definedName>
    <definedName name="SUM_K15" localSheetId="9">#REF!</definedName>
    <definedName name="SUM_K15" localSheetId="10">#REF!</definedName>
    <definedName name="SUM_K15" localSheetId="11">#REF!</definedName>
    <definedName name="SUM_K15" localSheetId="12">#REF!</definedName>
    <definedName name="SUM_K15" localSheetId="13">#REF!</definedName>
    <definedName name="SUM_K15">#REF!</definedName>
    <definedName name="SUM_K16" localSheetId="1">#REF!</definedName>
    <definedName name="SUM_K16" localSheetId="2">#REF!</definedName>
    <definedName name="SUM_K16" localSheetId="3">#REF!</definedName>
    <definedName name="SUM_K16" localSheetId="4">#REF!</definedName>
    <definedName name="SUM_K16" localSheetId="5">#REF!</definedName>
    <definedName name="SUM_K16" localSheetId="6">#REF!</definedName>
    <definedName name="SUM_K16" localSheetId="8">#REF!</definedName>
    <definedName name="SUM_K16" localSheetId="9">#REF!</definedName>
    <definedName name="SUM_K16" localSheetId="10">#REF!</definedName>
    <definedName name="SUM_K16" localSheetId="11">#REF!</definedName>
    <definedName name="SUM_K16" localSheetId="12">#REF!</definedName>
    <definedName name="SUM_K16" localSheetId="13">#REF!</definedName>
    <definedName name="SUM_K16">#REF!</definedName>
    <definedName name="SUM_K17" localSheetId="1">#REF!</definedName>
    <definedName name="SUM_K17" localSheetId="2">#REF!</definedName>
    <definedName name="SUM_K17" localSheetId="3">#REF!</definedName>
    <definedName name="SUM_K17" localSheetId="4">#REF!</definedName>
    <definedName name="SUM_K17" localSheetId="5">#REF!</definedName>
    <definedName name="SUM_K17" localSheetId="6">#REF!</definedName>
    <definedName name="SUM_K17" localSheetId="8">#REF!</definedName>
    <definedName name="SUM_K17" localSheetId="9">#REF!</definedName>
    <definedName name="SUM_K17" localSheetId="10">#REF!</definedName>
    <definedName name="SUM_K17" localSheetId="11">#REF!</definedName>
    <definedName name="SUM_K17" localSheetId="12">#REF!</definedName>
    <definedName name="SUM_K17" localSheetId="13">#REF!</definedName>
    <definedName name="SUM_K17">#REF!</definedName>
    <definedName name="SUM_K18" localSheetId="1">#REF!</definedName>
    <definedName name="SUM_K18" localSheetId="2">#REF!</definedName>
    <definedName name="SUM_K18" localSheetId="3">#REF!</definedName>
    <definedName name="SUM_K18" localSheetId="4">#REF!</definedName>
    <definedName name="SUM_K18" localSheetId="5">#REF!</definedName>
    <definedName name="SUM_K18" localSheetId="6">#REF!</definedName>
    <definedName name="SUM_K18" localSheetId="8">#REF!</definedName>
    <definedName name="SUM_K18" localSheetId="9">#REF!</definedName>
    <definedName name="SUM_K18" localSheetId="10">#REF!</definedName>
    <definedName name="SUM_K18" localSheetId="11">#REF!</definedName>
    <definedName name="SUM_K18" localSheetId="12">#REF!</definedName>
    <definedName name="SUM_K18" localSheetId="13">#REF!</definedName>
    <definedName name="SUM_K18">#REF!</definedName>
    <definedName name="SUM_K19" localSheetId="1">#REF!</definedName>
    <definedName name="SUM_K19" localSheetId="2">#REF!</definedName>
    <definedName name="SUM_K19" localSheetId="3">#REF!</definedName>
    <definedName name="SUM_K19" localSheetId="4">#REF!</definedName>
    <definedName name="SUM_K19" localSheetId="5">#REF!</definedName>
    <definedName name="SUM_K19" localSheetId="6">#REF!</definedName>
    <definedName name="SUM_K19" localSheetId="8">#REF!</definedName>
    <definedName name="SUM_K19" localSheetId="9">#REF!</definedName>
    <definedName name="SUM_K19" localSheetId="10">#REF!</definedName>
    <definedName name="SUM_K19" localSheetId="11">#REF!</definedName>
    <definedName name="SUM_K19" localSheetId="12">#REF!</definedName>
    <definedName name="SUM_K19" localSheetId="13">#REF!</definedName>
    <definedName name="SUM_K19">#REF!</definedName>
    <definedName name="SUM_K2" localSheetId="1">#REF!</definedName>
    <definedName name="SUM_K2" localSheetId="2">#REF!</definedName>
    <definedName name="SUM_K2" localSheetId="3">#REF!</definedName>
    <definedName name="SUM_K2" localSheetId="4">#REF!</definedName>
    <definedName name="SUM_K2" localSheetId="5">#REF!</definedName>
    <definedName name="SUM_K2" localSheetId="6">#REF!</definedName>
    <definedName name="SUM_K2" localSheetId="8">#REF!</definedName>
    <definedName name="SUM_K2" localSheetId="9">#REF!</definedName>
    <definedName name="SUM_K2" localSheetId="10">#REF!</definedName>
    <definedName name="SUM_K2" localSheetId="11">#REF!</definedName>
    <definedName name="SUM_K2" localSheetId="12">#REF!</definedName>
    <definedName name="SUM_K2" localSheetId="13">#REF!</definedName>
    <definedName name="SUM_K2">#REF!</definedName>
    <definedName name="SUM_K20" localSheetId="1">#REF!</definedName>
    <definedName name="SUM_K20" localSheetId="2">#REF!</definedName>
    <definedName name="SUM_K20" localSheetId="3">#REF!</definedName>
    <definedName name="SUM_K20" localSheetId="4">#REF!</definedName>
    <definedName name="SUM_K20" localSheetId="5">#REF!</definedName>
    <definedName name="SUM_K20" localSheetId="6">#REF!</definedName>
    <definedName name="SUM_K20" localSheetId="8">#REF!</definedName>
    <definedName name="SUM_K20" localSheetId="9">#REF!</definedName>
    <definedName name="SUM_K20" localSheetId="10">#REF!</definedName>
    <definedName name="SUM_K20" localSheetId="11">#REF!</definedName>
    <definedName name="SUM_K20" localSheetId="12">#REF!</definedName>
    <definedName name="SUM_K20" localSheetId="13">#REF!</definedName>
    <definedName name="SUM_K20">#REF!</definedName>
    <definedName name="SUM_K21" localSheetId="1">#REF!</definedName>
    <definedName name="SUM_K21" localSheetId="2">#REF!</definedName>
    <definedName name="SUM_K21" localSheetId="3">#REF!</definedName>
    <definedName name="SUM_K21" localSheetId="4">#REF!</definedName>
    <definedName name="SUM_K21" localSheetId="5">#REF!</definedName>
    <definedName name="SUM_K21" localSheetId="6">#REF!</definedName>
    <definedName name="SUM_K21" localSheetId="8">#REF!</definedName>
    <definedName name="SUM_K21" localSheetId="9">#REF!</definedName>
    <definedName name="SUM_K21" localSheetId="10">#REF!</definedName>
    <definedName name="SUM_K21" localSheetId="11">#REF!</definedName>
    <definedName name="SUM_K21" localSheetId="12">#REF!</definedName>
    <definedName name="SUM_K21" localSheetId="13">#REF!</definedName>
    <definedName name="SUM_K21">#REF!</definedName>
    <definedName name="SUM_K22" localSheetId="1">#REF!</definedName>
    <definedName name="SUM_K22" localSheetId="2">#REF!</definedName>
    <definedName name="SUM_K22" localSheetId="3">#REF!</definedName>
    <definedName name="SUM_K22" localSheetId="4">#REF!</definedName>
    <definedName name="SUM_K22" localSheetId="5">#REF!</definedName>
    <definedName name="SUM_K22" localSheetId="6">#REF!</definedName>
    <definedName name="SUM_K22" localSheetId="8">#REF!</definedName>
    <definedName name="SUM_K22" localSheetId="9">#REF!</definedName>
    <definedName name="SUM_K22" localSheetId="10">#REF!</definedName>
    <definedName name="SUM_K22" localSheetId="11">#REF!</definedName>
    <definedName name="SUM_K22" localSheetId="12">#REF!</definedName>
    <definedName name="SUM_K22" localSheetId="13">#REF!</definedName>
    <definedName name="SUM_K22">#REF!</definedName>
    <definedName name="SUM_K23" localSheetId="1">#REF!</definedName>
    <definedName name="SUM_K23" localSheetId="2">#REF!</definedName>
    <definedName name="SUM_K23" localSheetId="3">#REF!</definedName>
    <definedName name="SUM_K23" localSheetId="4">#REF!</definedName>
    <definedName name="SUM_K23" localSheetId="5">#REF!</definedName>
    <definedName name="SUM_K23" localSheetId="6">#REF!</definedName>
    <definedName name="SUM_K23" localSheetId="8">#REF!</definedName>
    <definedName name="SUM_K23" localSheetId="9">#REF!</definedName>
    <definedName name="SUM_K23" localSheetId="10">#REF!</definedName>
    <definedName name="SUM_K23" localSheetId="11">#REF!</definedName>
    <definedName name="SUM_K23" localSheetId="12">#REF!</definedName>
    <definedName name="SUM_K23" localSheetId="13">#REF!</definedName>
    <definedName name="SUM_K23">#REF!</definedName>
    <definedName name="SUM_K3" localSheetId="1">#REF!</definedName>
    <definedName name="SUM_K3" localSheetId="2">#REF!</definedName>
    <definedName name="SUM_K3" localSheetId="3">#REF!</definedName>
    <definedName name="SUM_K3" localSheetId="4">#REF!</definedName>
    <definedName name="SUM_K3" localSheetId="5">#REF!</definedName>
    <definedName name="SUM_K3" localSheetId="6">#REF!</definedName>
    <definedName name="SUM_K3" localSheetId="8">#REF!</definedName>
    <definedName name="SUM_K3" localSheetId="9">#REF!</definedName>
    <definedName name="SUM_K3" localSheetId="10">#REF!</definedName>
    <definedName name="SUM_K3" localSheetId="11">#REF!</definedName>
    <definedName name="SUM_K3" localSheetId="12">#REF!</definedName>
    <definedName name="SUM_K3" localSheetId="13">#REF!</definedName>
    <definedName name="SUM_K3">#REF!</definedName>
    <definedName name="SUM_K4" localSheetId="1">#REF!</definedName>
    <definedName name="SUM_K4" localSheetId="2">#REF!</definedName>
    <definedName name="SUM_K4" localSheetId="3">#REF!</definedName>
    <definedName name="SUM_K4" localSheetId="4">#REF!</definedName>
    <definedName name="SUM_K4" localSheetId="5">#REF!</definedName>
    <definedName name="SUM_K4" localSheetId="6">#REF!</definedName>
    <definedName name="SUM_K4" localSheetId="8">#REF!</definedName>
    <definedName name="SUM_K4" localSheetId="9">#REF!</definedName>
    <definedName name="SUM_K4" localSheetId="10">#REF!</definedName>
    <definedName name="SUM_K4" localSheetId="11">#REF!</definedName>
    <definedName name="SUM_K4" localSheetId="12">#REF!</definedName>
    <definedName name="SUM_K4" localSheetId="13">#REF!</definedName>
    <definedName name="SUM_K4">#REF!</definedName>
    <definedName name="SUM_K5" localSheetId="1">#REF!</definedName>
    <definedName name="SUM_K5" localSheetId="2">#REF!</definedName>
    <definedName name="SUM_K5" localSheetId="3">#REF!</definedName>
    <definedName name="SUM_K5" localSheetId="4">#REF!</definedName>
    <definedName name="SUM_K5" localSheetId="5">#REF!</definedName>
    <definedName name="SUM_K5" localSheetId="6">#REF!</definedName>
    <definedName name="SUM_K5" localSheetId="8">#REF!</definedName>
    <definedName name="SUM_K5" localSheetId="9">#REF!</definedName>
    <definedName name="SUM_K5" localSheetId="10">#REF!</definedName>
    <definedName name="SUM_K5" localSheetId="11">#REF!</definedName>
    <definedName name="SUM_K5" localSheetId="12">#REF!</definedName>
    <definedName name="SUM_K5" localSheetId="13">#REF!</definedName>
    <definedName name="SUM_K5">#REF!</definedName>
    <definedName name="SUM_K6" localSheetId="1">#REF!</definedName>
    <definedName name="SUM_K6" localSheetId="2">#REF!</definedName>
    <definedName name="SUM_K6" localSheetId="3">#REF!</definedName>
    <definedName name="SUM_K6" localSheetId="4">#REF!</definedName>
    <definedName name="SUM_K6" localSheetId="5">#REF!</definedName>
    <definedName name="SUM_K6" localSheetId="6">#REF!</definedName>
    <definedName name="SUM_K6" localSheetId="8">#REF!</definedName>
    <definedName name="SUM_K6" localSheetId="9">#REF!</definedName>
    <definedName name="SUM_K6" localSheetId="10">#REF!</definedName>
    <definedName name="SUM_K6" localSheetId="11">#REF!</definedName>
    <definedName name="SUM_K6" localSheetId="12">#REF!</definedName>
    <definedName name="SUM_K6" localSheetId="13">#REF!</definedName>
    <definedName name="SUM_K6">#REF!</definedName>
    <definedName name="SUM_K7" localSheetId="1">#REF!</definedName>
    <definedName name="SUM_K7" localSheetId="2">#REF!</definedName>
    <definedName name="SUM_K7" localSheetId="3">#REF!</definedName>
    <definedName name="SUM_K7" localSheetId="4">#REF!</definedName>
    <definedName name="SUM_K7" localSheetId="5">#REF!</definedName>
    <definedName name="SUM_K7" localSheetId="6">#REF!</definedName>
    <definedName name="SUM_K7" localSheetId="8">#REF!</definedName>
    <definedName name="SUM_K7" localSheetId="9">#REF!</definedName>
    <definedName name="SUM_K7" localSheetId="10">#REF!</definedName>
    <definedName name="SUM_K7" localSheetId="11">#REF!</definedName>
    <definedName name="SUM_K7" localSheetId="12">#REF!</definedName>
    <definedName name="SUM_K7" localSheetId="13">#REF!</definedName>
    <definedName name="SUM_K7">#REF!</definedName>
    <definedName name="SUM_K8" localSheetId="1">#REF!</definedName>
    <definedName name="SUM_K8" localSheetId="2">#REF!</definedName>
    <definedName name="SUM_K8" localSheetId="3">#REF!</definedName>
    <definedName name="SUM_K8" localSheetId="4">#REF!</definedName>
    <definedName name="SUM_K8" localSheetId="5">#REF!</definedName>
    <definedName name="SUM_K8" localSheetId="6">#REF!</definedName>
    <definedName name="SUM_K8" localSheetId="8">#REF!</definedName>
    <definedName name="SUM_K8" localSheetId="9">#REF!</definedName>
    <definedName name="SUM_K8" localSheetId="10">#REF!</definedName>
    <definedName name="SUM_K8" localSheetId="11">#REF!</definedName>
    <definedName name="SUM_K8" localSheetId="12">#REF!</definedName>
    <definedName name="SUM_K8" localSheetId="13">#REF!</definedName>
    <definedName name="SUM_K8">#REF!</definedName>
    <definedName name="SUM_K9" localSheetId="1">#REF!</definedName>
    <definedName name="SUM_K9" localSheetId="2">#REF!</definedName>
    <definedName name="SUM_K9" localSheetId="3">#REF!</definedName>
    <definedName name="SUM_K9" localSheetId="4">#REF!</definedName>
    <definedName name="SUM_K9" localSheetId="5">#REF!</definedName>
    <definedName name="SUM_K9" localSheetId="6">#REF!</definedName>
    <definedName name="SUM_K9" localSheetId="8">#REF!</definedName>
    <definedName name="SUM_K9" localSheetId="9">#REF!</definedName>
    <definedName name="SUM_K9" localSheetId="10">#REF!</definedName>
    <definedName name="SUM_K9" localSheetId="11">#REF!</definedName>
    <definedName name="SUM_K9" localSheetId="12">#REF!</definedName>
    <definedName name="SUM_K9" localSheetId="13">#REF!</definedName>
    <definedName name="SUM_K9">#REF!</definedName>
    <definedName name="_xlnm.Print_Titles" localSheetId="1">'01.dm00'!$3:$5</definedName>
    <definedName name="_xlnm.Print_Titles" localSheetId="2">'02.ki_dr'!$3:$5</definedName>
    <definedName name="_xlnm.Print_Titles" localSheetId="3">'03.MD-01'!$3:$5</definedName>
    <definedName name="_xlnm.Print_Titles" localSheetId="4">'04.MD-02'!$4:$5</definedName>
    <definedName name="_xlnm.Print_Titles" localSheetId="5">'05.PDR-4'!$4:$5</definedName>
    <definedName name="_xlnm.Print_Titles" localSheetId="6">'06.EN'!$4:$5</definedName>
    <definedName name="_xlnm.Print_Titles" localSheetId="8">'08.W'!$4:$5</definedName>
    <definedName name="_xlnm.Print_Titles" localSheetId="9">'09.G'!$4:$5</definedName>
    <definedName name="_xlnm.Print_Titles" localSheetId="10">'10.TM'!$4:$5</definedName>
    <definedName name="_xlnm.Print_Titles" localSheetId="11">'11.KD'!$4:$5</definedName>
    <definedName name="_xlnm.Print_Titles" localSheetId="12">'12.OŚ'!$4:$5</definedName>
    <definedName name="_xlnm.Print_Titles" localSheetId="13">'13.M'!$4:$5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0" i="64" l="1"/>
  <c r="G38" i="64" l="1"/>
  <c r="G8" i="47" l="1"/>
  <c r="G9" i="47"/>
  <c r="G10" i="47"/>
  <c r="G11" i="47"/>
  <c r="G12" i="47"/>
  <c r="G13" i="47"/>
  <c r="G14" i="47"/>
  <c r="G15" i="47"/>
  <c r="G16" i="47"/>
  <c r="G17" i="47"/>
  <c r="G18" i="47"/>
  <c r="G8" i="51"/>
  <c r="G9" i="51"/>
  <c r="G10" i="51"/>
  <c r="G11" i="51"/>
  <c r="G12" i="51"/>
  <c r="G13" i="51"/>
  <c r="G14" i="51"/>
  <c r="G15" i="51"/>
  <c r="G16" i="51"/>
  <c r="G17" i="51"/>
  <c r="G18" i="51"/>
  <c r="G19" i="51"/>
  <c r="G20" i="51"/>
  <c r="G52" i="66"/>
  <c r="G51" i="66"/>
  <c r="G50" i="66"/>
  <c r="G49" i="66"/>
  <c r="G48" i="66"/>
  <c r="G46" i="66"/>
  <c r="G45" i="66"/>
  <c r="G44" i="66"/>
  <c r="G43" i="66"/>
  <c r="G42" i="66"/>
  <c r="G22" i="66"/>
  <c r="G23" i="66"/>
  <c r="G24" i="66"/>
  <c r="G25" i="66"/>
  <c r="G26" i="66"/>
  <c r="G27" i="66"/>
  <c r="G28" i="66"/>
  <c r="G29" i="66"/>
  <c r="G30" i="66"/>
  <c r="G31" i="66"/>
  <c r="G32" i="66"/>
  <c r="G33" i="66"/>
  <c r="G34" i="66"/>
  <c r="G35" i="66"/>
  <c r="G36" i="66"/>
  <c r="G37" i="66"/>
  <c r="G38" i="66"/>
  <c r="G39" i="66"/>
  <c r="G40" i="66"/>
  <c r="G17" i="66"/>
  <c r="G18" i="66"/>
  <c r="G19" i="66"/>
  <c r="G11" i="66"/>
  <c r="G12" i="66"/>
  <c r="G10" i="66"/>
  <c r="G49" i="60"/>
  <c r="G48" i="60"/>
  <c r="G45" i="60"/>
  <c r="G43" i="60"/>
  <c r="G42" i="60"/>
  <c r="G41" i="60"/>
  <c r="G40" i="60"/>
  <c r="G37" i="60"/>
  <c r="G34" i="60"/>
  <c r="G32" i="60"/>
  <c r="G29" i="60"/>
  <c r="G26" i="60"/>
  <c r="G24" i="60"/>
  <c r="G23" i="60"/>
  <c r="G22" i="60"/>
  <c r="G21" i="60"/>
  <c r="G18" i="60"/>
  <c r="G15" i="60"/>
  <c r="G14" i="60"/>
  <c r="G13" i="60"/>
  <c r="G12" i="60"/>
  <c r="G11" i="60"/>
  <c r="G8" i="60"/>
  <c r="G95" i="39"/>
  <c r="G94" i="39"/>
  <c r="G93" i="39"/>
  <c r="G90" i="39"/>
  <c r="G89" i="39"/>
  <c r="G88" i="39"/>
  <c r="G87" i="39"/>
  <c r="G86" i="39"/>
  <c r="G85" i="39"/>
  <c r="G84" i="39"/>
  <c r="G81" i="39"/>
  <c r="G79" i="39"/>
  <c r="G77" i="39"/>
  <c r="G73" i="39"/>
  <c r="G69" i="39"/>
  <c r="G68" i="39"/>
  <c r="G67" i="39"/>
  <c r="G66" i="39"/>
  <c r="G62" i="39"/>
  <c r="G61" i="39"/>
  <c r="G60" i="39"/>
  <c r="G59" i="39"/>
  <c r="G58" i="39"/>
  <c r="G57" i="39"/>
  <c r="G56" i="39"/>
  <c r="G54" i="39"/>
  <c r="G51" i="39"/>
  <c r="G50" i="39"/>
  <c r="G49" i="39"/>
  <c r="G48" i="39"/>
  <c r="G47" i="39"/>
  <c r="G45" i="39"/>
  <c r="G43" i="39"/>
  <c r="G40" i="39"/>
  <c r="G38" i="39"/>
  <c r="G37" i="39"/>
  <c r="G35" i="39"/>
  <c r="G34" i="39"/>
  <c r="G33" i="39"/>
  <c r="G32" i="39"/>
  <c r="G31" i="39"/>
  <c r="G30" i="39"/>
  <c r="G29" i="39"/>
  <c r="G28" i="39"/>
  <c r="G25" i="39"/>
  <c r="G23" i="39"/>
  <c r="G22" i="39"/>
  <c r="G19" i="39"/>
  <c r="G17" i="39"/>
  <c r="G15" i="39"/>
  <c r="G13" i="39"/>
  <c r="G12" i="39"/>
  <c r="G11" i="39"/>
  <c r="G8" i="39"/>
  <c r="G65" i="37"/>
  <c r="G64" i="37"/>
  <c r="G63" i="37"/>
  <c r="G60" i="37"/>
  <c r="G59" i="37"/>
  <c r="G58" i="37"/>
  <c r="G56" i="37"/>
  <c r="G53" i="37"/>
  <c r="G52" i="37"/>
  <c r="G51" i="37"/>
  <c r="G50" i="37"/>
  <c r="G47" i="37"/>
  <c r="G46" i="37"/>
  <c r="G42" i="37"/>
  <c r="G40" i="37"/>
  <c r="G39" i="37"/>
  <c r="G36" i="37"/>
  <c r="G35" i="37"/>
  <c r="G34" i="37"/>
  <c r="G33" i="37"/>
  <c r="G32" i="37"/>
  <c r="G30" i="37"/>
  <c r="G28" i="37"/>
  <c r="G25" i="37"/>
  <c r="G23" i="37"/>
  <c r="G22" i="37"/>
  <c r="G21" i="37"/>
  <c r="G20" i="37"/>
  <c r="G17" i="37"/>
  <c r="G16" i="37"/>
  <c r="G13" i="37"/>
  <c r="G12" i="37"/>
  <c r="G11" i="37"/>
  <c r="G8" i="37"/>
  <c r="G132" i="64"/>
  <c r="G130" i="64"/>
  <c r="G129" i="64"/>
  <c r="G128" i="64"/>
  <c r="G126" i="64"/>
  <c r="G125" i="64"/>
  <c r="G124" i="64"/>
  <c r="G118" i="64"/>
  <c r="G117" i="64"/>
  <c r="G116" i="64"/>
  <c r="G115" i="64"/>
  <c r="G114" i="64"/>
  <c r="G113" i="64"/>
  <c r="G112" i="64"/>
  <c r="G111" i="64"/>
  <c r="G110" i="64"/>
  <c r="G109" i="64"/>
  <c r="G108" i="64"/>
  <c r="G107" i="64"/>
  <c r="G106" i="64"/>
  <c r="G104" i="64"/>
  <c r="G103" i="64"/>
  <c r="G102" i="64"/>
  <c r="G101" i="64"/>
  <c r="G98" i="64"/>
  <c r="G96" i="64"/>
  <c r="G95" i="64"/>
  <c r="G94" i="64"/>
  <c r="G93" i="64"/>
  <c r="G79" i="64"/>
  <c r="G64" i="64"/>
  <c r="G63" i="64"/>
  <c r="G61" i="64"/>
  <c r="G60" i="64"/>
  <c r="G58" i="64"/>
  <c r="G57" i="64"/>
  <c r="G56" i="64"/>
  <c r="G55" i="64"/>
  <c r="G54" i="64"/>
  <c r="G52" i="64"/>
  <c r="G51" i="64"/>
  <c r="G50" i="64"/>
  <c r="G49" i="64"/>
  <c r="G48" i="64"/>
  <c r="G47" i="64"/>
  <c r="G46" i="64"/>
  <c r="G45" i="64"/>
  <c r="G36" i="64"/>
  <c r="G32" i="64"/>
  <c r="G31" i="64"/>
  <c r="G30" i="64"/>
  <c r="G29" i="64"/>
  <c r="G28" i="64"/>
  <c r="G27" i="64"/>
  <c r="G26" i="64"/>
  <c r="G25" i="64"/>
  <c r="G24" i="64"/>
  <c r="G23" i="64"/>
  <c r="G22" i="64"/>
  <c r="G21" i="64"/>
  <c r="G20" i="64"/>
  <c r="G19" i="64"/>
  <c r="G18" i="64"/>
  <c r="G17" i="64"/>
  <c r="G15" i="64"/>
  <c r="G14" i="64"/>
  <c r="G13" i="64"/>
  <c r="G12" i="64"/>
  <c r="G11" i="64"/>
  <c r="G10" i="64"/>
  <c r="G9" i="64"/>
  <c r="G7" i="64"/>
  <c r="G8" i="65"/>
  <c r="G9" i="65"/>
  <c r="G7" i="65"/>
  <c r="G50" i="60" l="1"/>
  <c r="C11" i="38" s="1"/>
  <c r="G66" i="37"/>
  <c r="C9" i="38" s="1"/>
  <c r="G10" i="65"/>
  <c r="C7" i="38" s="1"/>
  <c r="G96" i="39"/>
  <c r="C10" i="38" s="1"/>
  <c r="G56" i="52"/>
  <c r="G55" i="52"/>
  <c r="G48" i="52"/>
  <c r="G39" i="52"/>
  <c r="G19" i="52"/>
  <c r="G21" i="66"/>
  <c r="G16" i="66"/>
  <c r="G14" i="66"/>
  <c r="G13" i="66"/>
  <c r="G9" i="66"/>
  <c r="G53" i="66" s="1"/>
  <c r="C13" i="38" s="1"/>
  <c r="G8" i="66"/>
  <c r="A8" i="66"/>
  <c r="A9" i="66" s="1"/>
  <c r="A10" i="66" s="1"/>
  <c r="A11" i="66" s="1"/>
  <c r="A12" i="66" s="1"/>
  <c r="A13" i="66" s="1"/>
  <c r="A14" i="66" s="1"/>
  <c r="A17" i="66" s="1"/>
  <c r="A18" i="66" s="1"/>
  <c r="A19" i="66" s="1"/>
  <c r="A20" i="66" s="1"/>
  <c r="A21" i="66" s="1"/>
  <c r="A22" i="66" s="1"/>
  <c r="A23" i="66" s="1"/>
  <c r="A24" i="66" s="1"/>
  <c r="A25" i="66" s="1"/>
  <c r="A26" i="66" s="1"/>
  <c r="A27" i="66" s="1"/>
  <c r="A28" i="66" s="1"/>
  <c r="A29" i="66" s="1"/>
  <c r="A30" i="66" s="1"/>
  <c r="A31" i="66" s="1"/>
  <c r="A32" i="66" s="1"/>
  <c r="A33" i="66" s="1"/>
  <c r="A34" i="66" s="1"/>
  <c r="A35" i="66" s="1"/>
  <c r="A36" i="66" s="1"/>
  <c r="A37" i="66" s="1"/>
  <c r="A38" i="66" s="1"/>
  <c r="A39" i="66" s="1"/>
  <c r="A40" i="66" s="1"/>
  <c r="A43" i="66" s="1"/>
  <c r="A44" i="66" s="1"/>
  <c r="A45" i="66" s="1"/>
  <c r="A46" i="66" s="1"/>
  <c r="A49" i="66" s="1"/>
  <c r="A50" i="66" s="1"/>
  <c r="A51" i="66" s="1"/>
  <c r="A52" i="66" s="1"/>
  <c r="G8" i="52"/>
  <c r="G9" i="52"/>
  <c r="G10" i="52"/>
  <c r="G11" i="52"/>
  <c r="G12" i="52"/>
  <c r="G13" i="52"/>
  <c r="G14" i="52"/>
  <c r="G15" i="52"/>
  <c r="G16" i="52"/>
  <c r="G17" i="52"/>
  <c r="G20" i="52"/>
  <c r="G21" i="52"/>
  <c r="G22" i="52"/>
  <c r="G23" i="52"/>
  <c r="G24" i="52"/>
  <c r="G25" i="52"/>
  <c r="G26" i="52"/>
  <c r="G27" i="52"/>
  <c r="G28" i="52"/>
  <c r="G29" i="52"/>
  <c r="G30" i="52"/>
  <c r="G31" i="52"/>
  <c r="G32" i="52"/>
  <c r="G33" i="52"/>
  <c r="G34" i="52"/>
  <c r="G35" i="52"/>
  <c r="G36" i="52"/>
  <c r="G37" i="52"/>
  <c r="G38" i="52"/>
  <c r="G41" i="52"/>
  <c r="G42" i="52"/>
  <c r="G43" i="52"/>
  <c r="G44" i="52"/>
  <c r="G45" i="52"/>
  <c r="G46" i="52"/>
  <c r="G50" i="52"/>
  <c r="G51" i="52"/>
  <c r="G52" i="52"/>
  <c r="G53" i="52"/>
  <c r="G57" i="52"/>
  <c r="G58" i="52"/>
  <c r="G59" i="52"/>
  <c r="G60" i="52"/>
  <c r="G61" i="52"/>
  <c r="G62" i="52"/>
  <c r="G63" i="52"/>
  <c r="G64" i="52"/>
  <c r="G65" i="52"/>
  <c r="G66" i="52"/>
  <c r="G67" i="52"/>
  <c r="G68" i="52"/>
  <c r="G69" i="52"/>
  <c r="G71" i="52"/>
  <c r="G72" i="52"/>
  <c r="G73" i="52"/>
  <c r="G74" i="52"/>
  <c r="G75" i="52"/>
  <c r="G76" i="52"/>
  <c r="G77" i="52"/>
  <c r="G78" i="52"/>
  <c r="G7" i="52"/>
  <c r="G8" i="53"/>
  <c r="G9" i="53"/>
  <c r="G10" i="53"/>
  <c r="G11" i="53"/>
  <c r="G12" i="53"/>
  <c r="G13" i="53"/>
  <c r="G14" i="53"/>
  <c r="G15" i="53"/>
  <c r="G16" i="53"/>
  <c r="G17" i="53"/>
  <c r="G18" i="53"/>
  <c r="G19" i="53"/>
  <c r="G20" i="53"/>
  <c r="G22" i="53"/>
  <c r="G23" i="53"/>
  <c r="G24" i="53"/>
  <c r="G25" i="53"/>
  <c r="G26" i="53"/>
  <c r="G27" i="53"/>
  <c r="G28" i="53"/>
  <c r="G29" i="53"/>
  <c r="G30" i="53"/>
  <c r="G32" i="53"/>
  <c r="G33" i="53"/>
  <c r="G34" i="53"/>
  <c r="G35" i="53"/>
  <c r="G36" i="53"/>
  <c r="G37" i="53"/>
  <c r="G38" i="53"/>
  <c r="G39" i="53"/>
  <c r="G41" i="53"/>
  <c r="G42" i="53"/>
  <c r="G43" i="53"/>
  <c r="G44" i="53"/>
  <c r="G45" i="53"/>
  <c r="G46" i="53"/>
  <c r="G47" i="53"/>
  <c r="G48" i="53"/>
  <c r="G49" i="53"/>
  <c r="G7" i="53"/>
  <c r="A7" i="52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24" i="52" s="1"/>
  <c r="A25" i="52" s="1"/>
  <c r="A26" i="52" s="1"/>
  <c r="A27" i="52" s="1"/>
  <c r="A28" i="52" s="1"/>
  <c r="A29" i="52" s="1"/>
  <c r="A30" i="52" s="1"/>
  <c r="A31" i="52" s="1"/>
  <c r="A34" i="52" s="1"/>
  <c r="A35" i="52" s="1"/>
  <c r="A36" i="52" s="1"/>
  <c r="A37" i="52" s="1"/>
  <c r="A38" i="52" s="1"/>
  <c r="A39" i="52" s="1"/>
  <c r="A42" i="52" s="1"/>
  <c r="A43" i="52" s="1"/>
  <c r="A44" i="52" s="1"/>
  <c r="A45" i="52" s="1"/>
  <c r="A46" i="52" s="1"/>
  <c r="A51" i="52" s="1"/>
  <c r="A52" i="52" s="1"/>
  <c r="A53" i="52" s="1"/>
  <c r="A58" i="52" s="1"/>
  <c r="A59" i="52" s="1"/>
  <c r="A62" i="52" s="1"/>
  <c r="A63" i="52" s="1"/>
  <c r="A64" i="52" s="1"/>
  <c r="A65" i="52" s="1"/>
  <c r="A66" i="52" s="1"/>
  <c r="A67" i="52" s="1"/>
  <c r="A68" i="52" s="1"/>
  <c r="A72" i="52" s="1"/>
  <c r="A73" i="52" s="1"/>
  <c r="A74" i="52" s="1"/>
  <c r="A75" i="52" s="1"/>
  <c r="A76" i="52" s="1"/>
  <c r="A77" i="52" s="1"/>
  <c r="A7" i="53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3" i="53"/>
  <c r="A24" i="53"/>
  <c r="A25" i="53" s="1"/>
  <c r="A26" i="53" s="1"/>
  <c r="A27" i="53" s="1"/>
  <c r="A28" i="53" s="1"/>
  <c r="A29" i="53" s="1"/>
  <c r="A30" i="53" s="1"/>
  <c r="A33" i="53"/>
  <c r="A34" i="53" s="1"/>
  <c r="A35" i="53" s="1"/>
  <c r="A36" i="53" s="1"/>
  <c r="A37" i="53" s="1"/>
  <c r="A38" i="53" s="1"/>
  <c r="A39" i="53" s="1"/>
  <c r="A42" i="53"/>
  <c r="A43" i="53"/>
  <c r="A44" i="53"/>
  <c r="A45" i="53" s="1"/>
  <c r="A46" i="53" s="1"/>
  <c r="A47" i="53" s="1"/>
  <c r="A48" i="53" s="1"/>
  <c r="A49" i="53" s="1"/>
  <c r="G79" i="52" l="1"/>
  <c r="C12" i="38" s="1"/>
  <c r="G50" i="53"/>
  <c r="C18" i="38" s="1"/>
  <c r="G8" i="49"/>
  <c r="G9" i="49"/>
  <c r="G10" i="49"/>
  <c r="G11" i="49"/>
  <c r="G12" i="49"/>
  <c r="G13" i="49"/>
  <c r="G14" i="49"/>
  <c r="G7" i="49"/>
  <c r="G9" i="46"/>
  <c r="G10" i="46"/>
  <c r="G11" i="46"/>
  <c r="G8" i="46"/>
  <c r="G8" i="48"/>
  <c r="G9" i="48"/>
  <c r="G10" i="48"/>
  <c r="G11" i="48"/>
  <c r="G12" i="48"/>
  <c r="G13" i="48"/>
  <c r="G14" i="48"/>
  <c r="G15" i="48"/>
  <c r="G16" i="48"/>
  <c r="G17" i="48"/>
  <c r="G18" i="48"/>
  <c r="G19" i="48"/>
  <c r="G20" i="48"/>
  <c r="G21" i="48"/>
  <c r="G22" i="48"/>
  <c r="G23" i="48"/>
  <c r="G24" i="48"/>
  <c r="G25" i="48"/>
  <c r="G26" i="48"/>
  <c r="G27" i="48"/>
  <c r="G7" i="48"/>
  <c r="G7" i="47"/>
  <c r="G19" i="47" s="1"/>
  <c r="C15" i="38" s="1"/>
  <c r="G7" i="51"/>
  <c r="G21" i="51" s="1"/>
  <c r="C14" i="38" s="1"/>
  <c r="G12" i="46" l="1"/>
  <c r="C19" i="38" s="1"/>
  <c r="G15" i="49"/>
  <c r="C16" i="38" s="1"/>
  <c r="G28" i="48"/>
  <c r="C17" i="38" s="1"/>
  <c r="G66" i="64"/>
  <c r="G69" i="64"/>
  <c r="G71" i="64"/>
  <c r="G73" i="64"/>
  <c r="G74" i="64"/>
  <c r="G76" i="64"/>
  <c r="G77" i="64"/>
  <c r="G82" i="64"/>
  <c r="G84" i="64"/>
  <c r="G85" i="64"/>
  <c r="G86" i="64"/>
  <c r="G87" i="64"/>
  <c r="G88" i="64"/>
  <c r="G90" i="64"/>
  <c r="G120" i="64"/>
  <c r="G121" i="64"/>
  <c r="E42" i="64"/>
  <c r="G42" i="64" s="1"/>
  <c r="E40" i="64" l="1"/>
  <c r="G40" i="64" s="1"/>
  <c r="E43" i="64" l="1"/>
  <c r="G43" i="64" s="1"/>
  <c r="E89" i="64" l="1"/>
  <c r="G89" i="64" s="1"/>
  <c r="CM11" i="48" l="1"/>
  <c r="E33" i="64" l="1"/>
  <c r="G33" i="64" s="1"/>
  <c r="G133" i="64" s="1"/>
  <c r="C8" i="38" s="1"/>
  <c r="A7" i="64" l="1"/>
  <c r="A8" i="64" s="1"/>
  <c r="A9" i="64" s="1"/>
  <c r="A10" i="64" s="1"/>
  <c r="A11" i="64" s="1"/>
  <c r="A12" i="64" s="1"/>
  <c r="A13" i="64" s="1"/>
  <c r="A14" i="64" s="1"/>
  <c r="A15" i="64" s="1"/>
  <c r="A16" i="64" l="1"/>
  <c r="A17" i="64" s="1"/>
  <c r="A18" i="64" s="1"/>
  <c r="A19" i="64" l="1"/>
  <c r="A20" i="64" s="1"/>
  <c r="A21" i="64" s="1"/>
  <c r="A22" i="64" s="1"/>
  <c r="A23" i="64" s="1"/>
  <c r="A7" i="65"/>
  <c r="A8" i="65" s="1"/>
  <c r="A24" i="64" l="1"/>
  <c r="A25" i="64" s="1"/>
  <c r="A26" i="64" s="1"/>
  <c r="A27" i="64" s="1"/>
  <c r="A28" i="64" s="1"/>
  <c r="E49" i="60"/>
  <c r="E32" i="60"/>
  <c r="A7" i="60"/>
  <c r="A8" i="60" s="1"/>
  <c r="A9" i="60" s="1"/>
  <c r="A10" i="60" s="1"/>
  <c r="A11" i="60" s="1"/>
  <c r="A12" i="60" s="1"/>
  <c r="A13" i="60" s="1"/>
  <c r="A14" i="60" s="1"/>
  <c r="A15" i="60" s="1"/>
  <c r="E48" i="39"/>
  <c r="E43" i="39"/>
  <c r="E19" i="39"/>
  <c r="A29" i="64" l="1"/>
  <c r="A30" i="64" s="1"/>
  <c r="A31" i="64" s="1"/>
  <c r="A16" i="60"/>
  <c r="A17" i="60" s="1"/>
  <c r="A18" i="60" s="1"/>
  <c r="A19" i="60" s="1"/>
  <c r="A20" i="60" s="1"/>
  <c r="A21" i="60" s="1"/>
  <c r="A22" i="60" s="1"/>
  <c r="A23" i="60" s="1"/>
  <c r="A24" i="60" s="1"/>
  <c r="A25" i="60" s="1"/>
  <c r="A26" i="60" s="1"/>
  <c r="A27" i="60" s="1"/>
  <c r="A28" i="60" s="1"/>
  <c r="A29" i="60" s="1"/>
  <c r="A30" i="60" s="1"/>
  <c r="A31" i="60" s="1"/>
  <c r="A32" i="60" s="1"/>
  <c r="A33" i="60" s="1"/>
  <c r="A34" i="60" s="1"/>
  <c r="A35" i="60" s="1"/>
  <c r="A36" i="60" s="1"/>
  <c r="A37" i="60" s="1"/>
  <c r="A38" i="60" s="1"/>
  <c r="A39" i="60" s="1"/>
  <c r="A40" i="60" s="1"/>
  <c r="A41" i="60" s="1"/>
  <c r="A42" i="60" s="1"/>
  <c r="A43" i="60" s="1"/>
  <c r="A44" i="60" s="1"/>
  <c r="A45" i="60" s="1"/>
  <c r="A46" i="60" s="1"/>
  <c r="A47" i="60" s="1"/>
  <c r="A48" i="60" s="1"/>
  <c r="A49" i="60" s="1"/>
  <c r="A32" i="64" l="1"/>
  <c r="A33" i="64" s="1"/>
  <c r="A34" i="64" s="1"/>
  <c r="A35" i="64" s="1"/>
  <c r="A8" i="46"/>
  <c r="A9" i="46" s="1"/>
  <c r="A11" i="46" l="1"/>
  <c r="A10" i="46"/>
  <c r="A36" i="64"/>
  <c r="A37" i="64" s="1"/>
  <c r="A38" i="64" s="1"/>
  <c r="A39" i="64" s="1"/>
  <c r="A40" i="64" s="1"/>
  <c r="A41" i="64" s="1"/>
  <c r="A42" i="64" s="1"/>
  <c r="A43" i="64" s="1"/>
  <c r="A44" i="64" s="1"/>
  <c r="A45" i="64" s="1"/>
  <c r="A46" i="64" s="1"/>
  <c r="A7" i="48"/>
  <c r="A8" i="48" s="1"/>
  <c r="A9" i="48" s="1"/>
  <c r="A10" i="48" s="1"/>
  <c r="A11" i="48" s="1"/>
  <c r="A12" i="48" s="1"/>
  <c r="A47" i="64" l="1"/>
  <c r="A48" i="64" s="1"/>
  <c r="A49" i="64" s="1"/>
  <c r="A50" i="64" s="1"/>
  <c r="A51" i="64" s="1"/>
  <c r="A52" i="64" s="1"/>
  <c r="A53" i="64" s="1"/>
  <c r="A54" i="64" s="1"/>
  <c r="A13" i="48"/>
  <c r="A14" i="48" s="1"/>
  <c r="A60" i="64" l="1"/>
  <c r="A61" i="64" s="1"/>
  <c r="A62" i="64" s="1"/>
  <c r="A55" i="64"/>
  <c r="A15" i="48"/>
  <c r="A16" i="48" l="1"/>
  <c r="A17" i="48" l="1"/>
  <c r="A18" i="48" s="1"/>
  <c r="A19" i="48" s="1"/>
  <c r="E30" i="37"/>
  <c r="E65" i="37"/>
  <c r="A20" i="48" l="1"/>
  <c r="A21" i="48" s="1"/>
  <c r="A22" i="48" s="1"/>
  <c r="A23" i="48" s="1"/>
  <c r="A24" i="48" s="1"/>
  <c r="A25" i="48" s="1"/>
  <c r="A26" i="48" s="1"/>
  <c r="A27" i="48" s="1"/>
  <c r="A7" i="51" l="1"/>
  <c r="A8" i="51" s="1"/>
  <c r="A9" i="51" s="1"/>
  <c r="A7" i="49"/>
  <c r="A8" i="49" s="1"/>
  <c r="A7" i="47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0" i="51" l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9" i="49"/>
  <c r="A10" i="49" s="1"/>
  <c r="A11" i="49" s="1"/>
  <c r="A12" i="49" s="1"/>
  <c r="A13" i="49" s="1"/>
  <c r="A14" i="49" s="1"/>
  <c r="A7" i="39" l="1"/>
  <c r="A8" i="39" s="1"/>
  <c r="A9" i="39" s="1"/>
  <c r="A10" i="39" s="1"/>
  <c r="A11" i="39" s="1"/>
  <c r="A12" i="39" s="1"/>
  <c r="A13" i="39" s="1"/>
  <c r="A14" i="39" s="1"/>
  <c r="A15" i="39" s="1"/>
  <c r="A16" i="39" s="1"/>
  <c r="A17" i="39" s="1"/>
  <c r="A18" i="39" s="1"/>
  <c r="A19" i="39" s="1"/>
  <c r="A20" i="39" s="1"/>
  <c r="A21" i="39" s="1"/>
  <c r="A22" i="39" s="1"/>
  <c r="A23" i="39" l="1"/>
  <c r="A24" i="39" s="1"/>
  <c r="A25" i="39" s="1"/>
  <c r="A26" i="39" s="1"/>
  <c r="A27" i="39" s="1"/>
  <c r="A28" i="39" l="1"/>
  <c r="A29" i="39"/>
  <c r="A30" i="39" l="1"/>
  <c r="A31" i="39" s="1"/>
  <c r="A32" i="39" l="1"/>
  <c r="A33" i="39" s="1"/>
  <c r="A34" i="39" s="1"/>
  <c r="A35" i="39" s="1"/>
  <c r="A36" i="39" s="1"/>
  <c r="A37" i="39" s="1"/>
  <c r="A38" i="39" s="1"/>
  <c r="A39" i="39" s="1"/>
  <c r="A40" i="39" s="1"/>
  <c r="A41" i="39" s="1"/>
  <c r="A42" i="39" s="1"/>
  <c r="A43" i="39" s="1"/>
  <c r="A44" i="39" s="1"/>
  <c r="A45" i="39" s="1"/>
  <c r="A46" i="39" s="1"/>
  <c r="A47" i="39" s="1"/>
  <c r="A48" i="39" s="1"/>
  <c r="A49" i="39" s="1"/>
  <c r="A50" i="39" s="1"/>
  <c r="A51" i="39" s="1"/>
  <c r="A52" i="39" l="1"/>
  <c r="A53" i="39" s="1"/>
  <c r="A54" i="39" s="1"/>
  <c r="A55" i="39" s="1"/>
  <c r="A56" i="39" s="1"/>
  <c r="A57" i="39" s="1"/>
  <c r="A58" i="39" s="1"/>
  <c r="A59" i="39" s="1"/>
  <c r="A60" i="39" s="1"/>
  <c r="A61" i="39" s="1"/>
  <c r="A62" i="39" s="1"/>
  <c r="A63" i="39" s="1"/>
  <c r="A7" i="37"/>
  <c r="A8" i="37" s="1"/>
  <c r="A64" i="39" l="1"/>
  <c r="A65" i="39" s="1"/>
  <c r="A66" i="39" s="1"/>
  <c r="A67" i="39" s="1"/>
  <c r="A68" i="39" s="1"/>
  <c r="A69" i="39" s="1"/>
  <c r="A70" i="39" s="1"/>
  <c r="A71" i="39" s="1"/>
  <c r="A72" i="39" s="1"/>
  <c r="A73" i="39" s="1"/>
  <c r="A74" i="39" s="1"/>
  <c r="A75" i="39" s="1"/>
  <c r="A76" i="39" s="1"/>
  <c r="A77" i="39" s="1"/>
  <c r="A78" i="39" s="1"/>
  <c r="A79" i="39" s="1"/>
  <c r="A80" i="39" s="1"/>
  <c r="A81" i="39" s="1"/>
  <c r="A82" i="39" s="1"/>
  <c r="A83" i="39" s="1"/>
  <c r="A84" i="39" s="1"/>
  <c r="A85" i="39" s="1"/>
  <c r="A86" i="39" s="1"/>
  <c r="A87" i="39" s="1"/>
  <c r="A88" i="39" s="1"/>
  <c r="A89" i="39" s="1"/>
  <c r="A90" i="39" s="1"/>
  <c r="A91" i="39" s="1"/>
  <c r="A92" i="39" s="1"/>
  <c r="A93" i="39" s="1"/>
  <c r="A94" i="39" s="1"/>
  <c r="A95" i="39" s="1"/>
  <c r="A9" i="37"/>
  <c r="A10" i="37" s="1"/>
  <c r="A11" i="37" s="1"/>
  <c r="A12" i="37" s="1"/>
  <c r="A13" i="37" s="1"/>
  <c r="A14" i="37" s="1"/>
  <c r="A15" i="37" s="1"/>
  <c r="A16" i="37" s="1"/>
  <c r="A17" i="37" l="1"/>
  <c r="A18" i="37" s="1"/>
  <c r="A19" i="37" s="1"/>
  <c r="A20" i="37" s="1"/>
  <c r="A21" i="37" s="1"/>
  <c r="A22" i="37" s="1"/>
  <c r="A23" i="37" s="1"/>
  <c r="A24" i="37" s="1"/>
  <c r="A25" i="37" s="1"/>
  <c r="A26" i="37" s="1"/>
  <c r="A27" i="37" l="1"/>
  <c r="A28" i="37" s="1"/>
  <c r="A29" i="37" s="1"/>
  <c r="A30" i="37" s="1"/>
  <c r="A31" i="37" s="1"/>
  <c r="A32" i="37" s="1"/>
  <c r="A33" i="37" s="1"/>
  <c r="A34" i="37" s="1"/>
  <c r="A35" i="37" s="1"/>
  <c r="A36" i="37" l="1"/>
  <c r="A37" i="37" s="1"/>
  <c r="A38" i="37" s="1"/>
  <c r="A39" i="37" s="1"/>
  <c r="A40" i="37" s="1"/>
  <c r="A41" i="37" l="1"/>
  <c r="A42" i="37" s="1"/>
  <c r="A43" i="37" s="1"/>
  <c r="A44" i="37" s="1"/>
  <c r="A45" i="37" s="1"/>
  <c r="A46" i="37" s="1"/>
  <c r="A47" i="37" l="1"/>
  <c r="A48" i="37" s="1"/>
  <c r="A49" i="37" s="1"/>
  <c r="A50" i="37" s="1"/>
  <c r="A51" i="37" s="1"/>
  <c r="A52" i="37" s="1"/>
  <c r="A53" i="37" s="1"/>
  <c r="A54" i="37" l="1"/>
  <c r="A55" i="37" s="1"/>
  <c r="A56" i="37" s="1"/>
  <c r="A57" i="37" s="1"/>
  <c r="A58" i="37" s="1"/>
  <c r="A59" i="37" l="1"/>
  <c r="A60" i="37" s="1"/>
  <c r="A61" i="37" s="1"/>
  <c r="A62" i="37" s="1"/>
  <c r="A63" i="37" s="1"/>
  <c r="A64" i="37" s="1"/>
  <c r="A65" i="37" s="1"/>
  <c r="A56" i="64"/>
  <c r="A57" i="64" s="1"/>
  <c r="A58" i="64" s="1"/>
  <c r="A59" i="64" s="1"/>
  <c r="A63" i="64" l="1"/>
  <c r="A65" i="64" s="1"/>
  <c r="A66" i="64" s="1"/>
  <c r="A67" i="64" s="1"/>
  <c r="A68" i="64" s="1"/>
  <c r="A69" i="64" s="1"/>
  <c r="A71" i="64" s="1"/>
  <c r="A72" i="64" s="1"/>
  <c r="A73" i="64" s="1"/>
  <c r="A74" i="64" s="1"/>
  <c r="A75" i="64" s="1"/>
  <c r="A76" i="64" s="1"/>
  <c r="A77" i="64" l="1"/>
  <c r="A78" i="64" s="1"/>
  <c r="A79" i="64" s="1"/>
  <c r="A81" i="64" l="1"/>
  <c r="A82" i="64" s="1"/>
  <c r="A83" i="64" s="1"/>
  <c r="A84" i="64" s="1"/>
  <c r="A85" i="64" l="1"/>
  <c r="A86" i="64" s="1"/>
  <c r="A87" i="64" s="1"/>
  <c r="A88" i="64" l="1"/>
  <c r="A89" i="64" s="1"/>
  <c r="A90" i="64" s="1"/>
  <c r="A91" i="64" s="1"/>
  <c r="A92" i="64" s="1"/>
  <c r="A93" i="64" s="1"/>
  <c r="A94" i="64" s="1"/>
  <c r="A95" i="64" s="1"/>
  <c r="A96" i="64" s="1"/>
  <c r="A97" i="64" s="1"/>
  <c r="A98" i="64" s="1"/>
  <c r="A99" i="64" s="1"/>
  <c r="A100" i="64" s="1"/>
  <c r="A101" i="64" s="1"/>
  <c r="A102" i="64" s="1"/>
  <c r="A103" i="64" s="1"/>
  <c r="A104" i="64" s="1"/>
  <c r="A105" i="64" s="1"/>
  <c r="A106" i="64" s="1"/>
  <c r="A107" i="64" s="1"/>
  <c r="A108" i="64" s="1"/>
  <c r="A109" i="64" s="1"/>
  <c r="A110" i="64" s="1"/>
  <c r="A111" i="64" s="1"/>
  <c r="A112" i="64" s="1"/>
  <c r="A113" i="64" s="1"/>
  <c r="A114" i="64" s="1"/>
  <c r="A115" i="64" s="1"/>
  <c r="A116" i="64" s="1"/>
  <c r="A117" i="64" s="1"/>
  <c r="A118" i="64" s="1"/>
  <c r="A119" i="64" s="1"/>
  <c r="A120" i="64" s="1"/>
  <c r="A121" i="64" s="1"/>
  <c r="A122" i="64" s="1"/>
  <c r="A123" i="64" s="1"/>
  <c r="A124" i="64" s="1"/>
  <c r="A125" i="64" s="1"/>
  <c r="A126" i="64" s="1"/>
  <c r="A127" i="64" s="1"/>
  <c r="A128" i="64" s="1"/>
  <c r="A129" i="64" s="1"/>
  <c r="A130" i="64" s="1"/>
  <c r="A131" i="64" s="1"/>
  <c r="A132" i="64" s="1"/>
  <c r="C20" i="38" l="1"/>
  <c r="C22" i="38" l="1"/>
  <c r="C24" i="38" s="1"/>
  <c r="C25" i="38" l="1"/>
  <c r="C26" i="38" s="1"/>
</calcChain>
</file>

<file path=xl/sharedStrings.xml><?xml version="1.0" encoding="utf-8"?>
<sst xmlns="http://schemas.openxmlformats.org/spreadsheetml/2006/main" count="2055" uniqueCount="636">
  <si>
    <t>L.p.</t>
  </si>
  <si>
    <t>Numer
STWiORB</t>
  </si>
  <si>
    <t>Wyszczególnienie elementu 
rozliczeniowego</t>
  </si>
  <si>
    <t>Jednostka</t>
  </si>
  <si>
    <t>Nazwa</t>
  </si>
  <si>
    <t>Ilość</t>
  </si>
  <si>
    <t>M.01.00.00</t>
  </si>
  <si>
    <t>ROBOTY PRZYGOTOWAWCZE</t>
  </si>
  <si>
    <t>x</t>
  </si>
  <si>
    <t>M.01.03.00</t>
  </si>
  <si>
    <t>Wytyczenie obiektu</t>
  </si>
  <si>
    <t>kpl.</t>
  </si>
  <si>
    <t>M.11.00.00</t>
  </si>
  <si>
    <t>FUNDAMENTOWANIE</t>
  </si>
  <si>
    <t>M.11.01.00</t>
  </si>
  <si>
    <t>Roboty ziemne pod fundamenty</t>
  </si>
  <si>
    <t>M.11.01.01</t>
  </si>
  <si>
    <t>Wykopy pod fundamenty w gruncie niespoistym, z umocnieniem</t>
  </si>
  <si>
    <t>M.11.01.02</t>
  </si>
  <si>
    <t>Wykopy pod fundamenty w gruncie spoistym, z umocnieniem</t>
  </si>
  <si>
    <t>M.11.01.04</t>
  </si>
  <si>
    <t>Zasypanie wykopów z zagęszczeniem</t>
  </si>
  <si>
    <t>M.11.03.01</t>
  </si>
  <si>
    <t>Pale wielkośrednicowe, wiercone, pionowe, bez pozostawionej osłony, z komorą iniekcyjną</t>
  </si>
  <si>
    <t>mb</t>
  </si>
  <si>
    <t>M.11.06.00</t>
  </si>
  <si>
    <t>Próbne obciążenia</t>
  </si>
  <si>
    <t>M.11.06.01</t>
  </si>
  <si>
    <t>Próbne obciążenie pala próbnego metodą balastową</t>
  </si>
  <si>
    <t>M.11.07.00</t>
  </si>
  <si>
    <t>Ścianki szczelne</t>
  </si>
  <si>
    <t>M.11.07.02</t>
  </si>
  <si>
    <t>M.12.00.00</t>
  </si>
  <si>
    <t>ZBROJENIE</t>
  </si>
  <si>
    <t>M.12.01.00</t>
  </si>
  <si>
    <t>Stal zbrojeniowa</t>
  </si>
  <si>
    <t>M.12.01.02</t>
  </si>
  <si>
    <t>Zbrojenie betonu stalą klasy A-III N</t>
  </si>
  <si>
    <t>kg</t>
  </si>
  <si>
    <t>M.12.01.04</t>
  </si>
  <si>
    <t>Kotwy talerzowe</t>
  </si>
  <si>
    <t>szt.</t>
  </si>
  <si>
    <t>M.12.02.01</t>
  </si>
  <si>
    <t>Kable sprężające, wewnętrzne</t>
  </si>
  <si>
    <t>- kable 19 L 15,7</t>
  </si>
  <si>
    <t>M.13.00.00</t>
  </si>
  <si>
    <t>BETON</t>
  </si>
  <si>
    <t>M.13.01.00</t>
  </si>
  <si>
    <t>Beton konstrukcyjny</t>
  </si>
  <si>
    <t>M.13.02.00</t>
  </si>
  <si>
    <t>Beton niekonstrukcyjny</t>
  </si>
  <si>
    <t>M.13.03.00</t>
  </si>
  <si>
    <t>Prefabrykaty betonowe</t>
  </si>
  <si>
    <t>M.13.03.06</t>
  </si>
  <si>
    <t>Deski gzymsowe - polimerobetonowe</t>
  </si>
  <si>
    <t>M.15.00.00</t>
  </si>
  <si>
    <t>IZOLACJE I NAWIERZCHNIE</t>
  </si>
  <si>
    <t>M.15.01.00</t>
  </si>
  <si>
    <t>Izolacje cienkie</t>
  </si>
  <si>
    <t>M.15.01.01</t>
  </si>
  <si>
    <t>Izolacje wykonywane na zimno</t>
  </si>
  <si>
    <t>M.15.02.00</t>
  </si>
  <si>
    <t>Izolacje grube</t>
  </si>
  <si>
    <t>M.15.02.01</t>
  </si>
  <si>
    <t>Hydroizolacja zgrzewalna</t>
  </si>
  <si>
    <t>M.15.03.00</t>
  </si>
  <si>
    <t>Nawierzchnie</t>
  </si>
  <si>
    <t>M.15.03.01</t>
  </si>
  <si>
    <t>Warstwa wiążąca z asfaltu lanego</t>
  </si>
  <si>
    <t>M.15.03.05</t>
  </si>
  <si>
    <t>Przeciwspadek z asfaltu lanego</t>
  </si>
  <si>
    <t>M.15.03.08</t>
  </si>
  <si>
    <t>Nawierzchnia na bazie żywicy epoksydowej i poliuretanu - typ podatny</t>
  </si>
  <si>
    <t>M.15.03.10</t>
  </si>
  <si>
    <t>Nawierzchnia z kostki betonowej</t>
  </si>
  <si>
    <t>Uszorstnienie nawierzchni</t>
  </si>
  <si>
    <t>M.15.03.13</t>
  </si>
  <si>
    <t>Siatki wzmacniające w nawierzchni bitumicznej</t>
  </si>
  <si>
    <t>M.16.00.00</t>
  </si>
  <si>
    <t>ELEMENTY ODWODNIENIA</t>
  </si>
  <si>
    <t>M.16.01.00</t>
  </si>
  <si>
    <t>Odwodnienie pomostu</t>
  </si>
  <si>
    <t>M.16.01.01</t>
  </si>
  <si>
    <t>Wpusty mostowe</t>
  </si>
  <si>
    <t>- kolektor Ø 200 mm</t>
  </si>
  <si>
    <t>- czyszczak Ø 200 mm</t>
  </si>
  <si>
    <t>- kompensator Ø 200 mm</t>
  </si>
  <si>
    <t>M.16.01.08</t>
  </si>
  <si>
    <t>Ściek przykrawężnikowy</t>
  </si>
  <si>
    <t>M.16.01.11</t>
  </si>
  <si>
    <t>Sączki odwadniające izolację</t>
  </si>
  <si>
    <t>M.16.01.12</t>
  </si>
  <si>
    <t>Drenaż izolacji płyty pomostu</t>
  </si>
  <si>
    <t>M.16.02.02</t>
  </si>
  <si>
    <t>Drenaż z folii kubełkowej z geowłókniną</t>
  </si>
  <si>
    <t>M.17.00.00</t>
  </si>
  <si>
    <t>ŁOŻYSKA</t>
  </si>
  <si>
    <t>M.17.01.00</t>
  </si>
  <si>
    <t>Łożyska stalowe</t>
  </si>
  <si>
    <t>M.17.01.01</t>
  </si>
  <si>
    <t>Łożyska garnkowe</t>
  </si>
  <si>
    <t>M.18.00.00</t>
  </si>
  <si>
    <t>URZĄDZENIA DYLATACYJNE</t>
  </si>
  <si>
    <t>M.18.01.00</t>
  </si>
  <si>
    <t>Dylatacje ustroju niosącego</t>
  </si>
  <si>
    <t>M.18.01.02</t>
  </si>
  <si>
    <t>Dylatacje stalowe z wkładką neoprenową</t>
  </si>
  <si>
    <t>M.19.00.00</t>
  </si>
  <si>
    <t>ELEMENTY ZABEZPIECZAJĄCE</t>
  </si>
  <si>
    <t>M.19.01.00</t>
  </si>
  <si>
    <t>Bezpieczeństwo ruchu</t>
  </si>
  <si>
    <t>M.19.01.01</t>
  </si>
  <si>
    <t>Krawężnik kamienny</t>
  </si>
  <si>
    <t>M.19.01.02</t>
  </si>
  <si>
    <t>Bariery ochronne</t>
  </si>
  <si>
    <t>- H2 W3 D&lt;0,8m</t>
  </si>
  <si>
    <t>- balustrady schodów skarpowych</t>
  </si>
  <si>
    <t>M.20.00.00</t>
  </si>
  <si>
    <t>INNE ROBOTY MOSTOWE</t>
  </si>
  <si>
    <t>M.20.01.00</t>
  </si>
  <si>
    <t>Roboty różne</t>
  </si>
  <si>
    <t>M.20.01.01</t>
  </si>
  <si>
    <t xml:space="preserve">Rury osłonowe kabli z HDPE - zabetonowane </t>
  </si>
  <si>
    <t>M.20.01.04</t>
  </si>
  <si>
    <t>Umocnienie skarp i stożków betonowymi płytami ażurowymi</t>
  </si>
  <si>
    <t>Umocnienie skarp i stożków brukowcem</t>
  </si>
  <si>
    <t>M.20.01.07</t>
  </si>
  <si>
    <t>Zabezpieczenie antykorozyjne powierzchni betonowych - żelbetowych</t>
  </si>
  <si>
    <t>M.20.01.08</t>
  </si>
  <si>
    <t>Zabezpieczenie antykorozyjne powierzchni betonowych - spręzonych</t>
  </si>
  <si>
    <t>M.20.01.14</t>
  </si>
  <si>
    <t>Próbne obciążenie obiektu mostowego</t>
  </si>
  <si>
    <t>M.20.01.15</t>
  </si>
  <si>
    <t>Repery pomiarowe ocynkowane</t>
  </si>
  <si>
    <t>M.20.01.16</t>
  </si>
  <si>
    <t>Punkt stały w gruncie, betonowy, z trzpieniem</t>
  </si>
  <si>
    <t>M.20.03.05</t>
  </si>
  <si>
    <t>WYMAGANIA OGÓLNE</t>
  </si>
  <si>
    <t>ROBOTY DROGOWE</t>
  </si>
  <si>
    <t>M.13.03.09</t>
  </si>
  <si>
    <t>Przepust z prefabrykowanych elementów żelbetowych</t>
  </si>
  <si>
    <t>M.19.01.04</t>
  </si>
  <si>
    <t>Balustrady aluminiowe</t>
  </si>
  <si>
    <t xml:space="preserve"> - Beton podpór w elementach o grubości &gt;= 60 cm C30/37</t>
  </si>
  <si>
    <t xml:space="preserve"> - Beton ustroju niosącego w elementach o grubości &gt;= 60 cm, C40/50</t>
  </si>
  <si>
    <t xml:space="preserve"> - Beton niekonstrukcyjny w deskowaniu C12/15</t>
  </si>
  <si>
    <t xml:space="preserve"> - Warstwa ochronna izolacji z betonu C12/15</t>
  </si>
  <si>
    <t xml:space="preserve"> - Beton ustroju niosącego w elementach o grubości &lt; 60 cm, C30/37</t>
  </si>
  <si>
    <t>Wymiana gruntu w wykopie</t>
  </si>
  <si>
    <r>
      <t>m</t>
    </r>
    <r>
      <rPr>
        <vertAlign val="superscript"/>
        <sz val="10"/>
        <rFont val="Times New Roman"/>
        <family val="1"/>
        <charset val="238"/>
      </rPr>
      <t>3</t>
    </r>
  </si>
  <si>
    <r>
      <t>m</t>
    </r>
    <r>
      <rPr>
        <vertAlign val="superscript"/>
        <sz val="10"/>
        <rFont val="Times New Roman"/>
        <family val="1"/>
        <charset val="238"/>
      </rPr>
      <t>2</t>
    </r>
  </si>
  <si>
    <t>- Beton płyt przejściowych C30/37</t>
  </si>
  <si>
    <t>- Beton kap chodnikowych C35/45</t>
  </si>
  <si>
    <t>- pale o średnicy 1200 mm</t>
  </si>
  <si>
    <t>- Beton fundamentów w deskowaniu C30/37</t>
  </si>
  <si>
    <t>- Beton ustroju niosącego w elementach o grubości &lt; 60 cm, C40/50</t>
  </si>
  <si>
    <t>- krawężnik granitowy 200x200</t>
  </si>
  <si>
    <t>M.19.01.05</t>
  </si>
  <si>
    <t>Balustrady stalowe</t>
  </si>
  <si>
    <t>D.01.01.01.</t>
  </si>
  <si>
    <t>Odtworzenie trasy i punktów wysokościowych oraz wznowienie i stabilizacja pasa drogowego</t>
  </si>
  <si>
    <t>km</t>
  </si>
  <si>
    <t>Usunięcie drzew i krzewów</t>
  </si>
  <si>
    <t>ha</t>
  </si>
  <si>
    <t>D.01.02.02.</t>
  </si>
  <si>
    <t>Usunięcie warstwy ziemi urodzajnej (humusu)</t>
  </si>
  <si>
    <t>D.01.02.04.</t>
  </si>
  <si>
    <t>Rozbiórka elementów dróg i ulic</t>
  </si>
  <si>
    <t>D.02.00.00.</t>
  </si>
  <si>
    <t>ROBOTY ZIEMNE</t>
  </si>
  <si>
    <t>D.02.01.01.</t>
  </si>
  <si>
    <t>Wykonanie wykopów w gruntach nieskalistych</t>
  </si>
  <si>
    <t>D.02.03.01.</t>
  </si>
  <si>
    <t>Wykonanie nasypów</t>
  </si>
  <si>
    <t>D.04.00.00.</t>
  </si>
  <si>
    <t>PODBUDOWY</t>
  </si>
  <si>
    <t>D.04.01.02.</t>
  </si>
  <si>
    <t>Profilowanie i zagęszczenie podłoża</t>
  </si>
  <si>
    <t>- warstwy nieulepszone</t>
  </si>
  <si>
    <t>- warstwy ulepszone</t>
  </si>
  <si>
    <t>D.04.05.02.</t>
  </si>
  <si>
    <t xml:space="preserve">D.04.06.02. </t>
  </si>
  <si>
    <t>Podbudowa z betonu cementowego</t>
  </si>
  <si>
    <t>D.04.07.01.</t>
  </si>
  <si>
    <t>D.05.00.00.</t>
  </si>
  <si>
    <t>NAWIERZCHNIE</t>
  </si>
  <si>
    <t>D.05.03.05.</t>
  </si>
  <si>
    <t>Frezowanie nawierzchni asfaltowych na zimno</t>
  </si>
  <si>
    <t>D 05.03.25.</t>
  </si>
  <si>
    <t>D.05.04.01.</t>
  </si>
  <si>
    <t>Wzmocnienie styków nawierzchni geosyntetykiem</t>
  </si>
  <si>
    <t>D.06.00.00.</t>
  </si>
  <si>
    <t>ROBOTY WYKOŃCZENIOWE</t>
  </si>
  <si>
    <t>D.06.01.01.</t>
  </si>
  <si>
    <t>Umocnienie powierzchniowe skarp, rowów i ścieków</t>
  </si>
  <si>
    <t>- umocnienie skarp przez humusowanie z obsianiem grubości 15 cm,</t>
  </si>
  <si>
    <t>D.06.02.01.</t>
  </si>
  <si>
    <t>- fi 400 mm</t>
  </si>
  <si>
    <t>D.07.00.00.</t>
  </si>
  <si>
    <t>URZĄDZENIA BEZPIECZEŃSTWA RUCHU</t>
  </si>
  <si>
    <t>Oznakowanie poziome</t>
  </si>
  <si>
    <t>D.07.02.01.</t>
  </si>
  <si>
    <t>Oznakowanie pionowe</t>
  </si>
  <si>
    <t>D.07.05.01.</t>
  </si>
  <si>
    <t>D.08.00.00.</t>
  </si>
  <si>
    <t>ELEMENTY ULIC</t>
  </si>
  <si>
    <t>D.08.01.01.</t>
  </si>
  <si>
    <t>Krawężniki betonowe</t>
  </si>
  <si>
    <t>D.08.01.02.</t>
  </si>
  <si>
    <t>Krawężniki kamienne</t>
  </si>
  <si>
    <t>D.08.03.01.</t>
  </si>
  <si>
    <t>Obrzeże betonowe</t>
  </si>
  <si>
    <t>D.09.00.00.</t>
  </si>
  <si>
    <t>ZIELEŃ DROGOWA</t>
  </si>
  <si>
    <t>D.09.07.01.</t>
  </si>
  <si>
    <t>Zakładanie trawnika na powierzchniach płaskich z wyłączeniem rowów i skarp</t>
  </si>
  <si>
    <t xml:space="preserve"> - Beton podpór w elementach o grubości &lt; 60 cm C30/37</t>
  </si>
  <si>
    <t xml:space="preserve"> - Beton ustroju niosącego w elementach o grubości &gt;= 60 cm, C30/37</t>
  </si>
  <si>
    <t>Ścianki szczelne G-62, tracone (w zależności od warunków gruntowych)</t>
  </si>
  <si>
    <t>MD-01 MOST NAD RZEKĄ SARNI STOK W KM 27+761,88 DW789</t>
  </si>
  <si>
    <t>MD-02 MOST NAD RZEKĄ BOŻY STOK W KM 29+110,57 DW789</t>
  </si>
  <si>
    <t>KANALIZACJA DESZCZOWA</t>
  </si>
  <si>
    <t>PRZEBUDOWA SIECI WODCIĄGOWEJ</t>
  </si>
  <si>
    <t>PRZEBUDOWA SIECI GAZOWEJ</t>
  </si>
  <si>
    <t>PRZEBUDOWA SIECI TELEKOMUNIKACYJNYCH</t>
  </si>
  <si>
    <t>PRZEBUDOWA SIECI ELEKTROENERGETYCZNYCH</t>
  </si>
  <si>
    <t>PRZEBUDOWA I BUDOWA OŚWIETLENIA</t>
  </si>
  <si>
    <t>MELIORACJE</t>
  </si>
  <si>
    <t>M.18.01.04</t>
  </si>
  <si>
    <t>M.21.01.01</t>
  </si>
  <si>
    <t>M.21.01.03</t>
  </si>
  <si>
    <t>M.21.01.08</t>
  </si>
  <si>
    <t>M.21.02.02</t>
  </si>
  <si>
    <t>M.21.02.07</t>
  </si>
  <si>
    <t>Rozbiórka elementów żelbetowych</t>
  </si>
  <si>
    <t>Rozbiórka elementów stalowych</t>
  </si>
  <si>
    <t>Rozbiórka balustrad</t>
  </si>
  <si>
    <t>Oczyszczenie powierzchni betonowych</t>
  </si>
  <si>
    <t>Osadzenie łączników zespalających</t>
  </si>
  <si>
    <t>ROBOTY ROZBIÓRKOWE I REMONTOWE</t>
  </si>
  <si>
    <t>M.21.00.00</t>
  </si>
  <si>
    <t>Roboty remontowe</t>
  </si>
  <si>
    <t>M.21.01.00</t>
  </si>
  <si>
    <t>Roboty rozbiórkowe</t>
  </si>
  <si>
    <t>- przez piaskowanie</t>
  </si>
  <si>
    <t>M.21.02.00</t>
  </si>
  <si>
    <t>Przebudowa sieci telekomunikacyjnych</t>
  </si>
  <si>
    <t>Przebudowa infrastruktury telekomunikacyjnej</t>
  </si>
  <si>
    <t>Budowa studni kablowych SKR -1</t>
  </si>
  <si>
    <t>Budowa studni kablowych SKR -2</t>
  </si>
  <si>
    <t>Umocnienie TYP 2</t>
  </si>
  <si>
    <t>Umocnienie TYP 1</t>
  </si>
  <si>
    <t>Umocnienie TYP 3</t>
  </si>
  <si>
    <t>Przebudowa kanalizacji deszczowej</t>
  </si>
  <si>
    <t>Likwidacja oraz utylizacja istniejących odcinków</t>
  </si>
  <si>
    <t>Rury mikrokanalizacji np.: 28(7*7x0,75*UD)</t>
  </si>
  <si>
    <t>Przebudowa podziemnych sieci wodociągowych</t>
  </si>
  <si>
    <t>Rura przewodowa do wody typu RC PE100 SDR17 PN16 Dz 160 x 9,5 mm wraz z kształtkami</t>
  </si>
  <si>
    <t>Rura przewodowa do wody typu RC PE100 SDR17 PN16 Dz 63 x 3,8 mm mm wraz z kształtkami</t>
  </si>
  <si>
    <t>Rura przewodowa do wody typu RC PE100 SDR17 PN16 Dz 40 x 2,4 mm wraz z kształtkami</t>
  </si>
  <si>
    <t>Rura ochronna wody typu RC PE100 SDR17 Dz 125 x 7,4 mm wraz z kompletem płóz dystansowych i manszet uszczelniających.</t>
  </si>
  <si>
    <t>Hydrant nadziemny Dn80mm z zabezpieczeniem w przypadku złamania wraz z zasuwą.</t>
  </si>
  <si>
    <t>Zasuwa z żywicy POM PN16 z króćcami do zgrzewania Dz40mm PE100 SDR17</t>
  </si>
  <si>
    <t>- przesuw dylatacji ± 35 mm</t>
  </si>
  <si>
    <t>M.21.02.09</t>
  </si>
  <si>
    <t>Torkretowanie</t>
  </si>
  <si>
    <t>- łożyska stałe o nośności 2900 kN</t>
  </si>
  <si>
    <t>- łożyska jednokierunkowo przesuwne o nośności 2900 kN</t>
  </si>
  <si>
    <t>- łożyska wielokierunkowo przesuwne o nośności 2900 kN</t>
  </si>
  <si>
    <t>- łożyska wielokierunkowo przesuwne o nośności 3900 kN</t>
  </si>
  <si>
    <t>- rozbiórka drabiny stalowej</t>
  </si>
  <si>
    <t>Rozbiórka krawęzników kamiennych</t>
  </si>
  <si>
    <t>- Beton schodów C30/37</t>
  </si>
  <si>
    <t>M.21.01.07</t>
  </si>
  <si>
    <t>Przebudowa sieci elektroenergetycznych</t>
  </si>
  <si>
    <t>Oświetlenie dróg</t>
  </si>
  <si>
    <t>Osadnik wirowy jednokomorowy Dn1500</t>
  </si>
  <si>
    <t>- wylot kanalizacji DN500</t>
  </si>
  <si>
    <t>- zastawki awaryjne</t>
  </si>
  <si>
    <t>Demontaż</t>
  </si>
  <si>
    <t>Budowa rurociągów kablowych</t>
  </si>
  <si>
    <t>Przebudowa słupów telekomunikacyjnych żelbetowych SŻT 7 wraz z osprzętem do podwieszania kabli</t>
  </si>
  <si>
    <t>- kabel Z-XOTKtsd 48J</t>
  </si>
  <si>
    <t>- kabel XOTKstd  8J</t>
  </si>
  <si>
    <t>Montaż kabli</t>
  </si>
  <si>
    <t>- montaż stelaża zapasu kabla światłowodowego SZ-2</t>
  </si>
  <si>
    <t>Puszka kablowa POH</t>
  </si>
  <si>
    <t>Złączki tubowe proste AC MM DB 14</t>
  </si>
  <si>
    <t>Przebudowa rurociągów kablowych</t>
  </si>
  <si>
    <t>Przebudowa kabli światłowodowych</t>
  </si>
  <si>
    <t>Demontaż szafy kablowej 800NN</t>
  </si>
  <si>
    <t>Demontaż słupa telekomunikacyjnego żelbetowego</t>
  </si>
  <si>
    <t>D.08.05.03.</t>
  </si>
  <si>
    <t>- krawężnik 20x30x100 z ławą z oporem</t>
  </si>
  <si>
    <t>- krawężnik 20x25x100 z ławą z oporem</t>
  </si>
  <si>
    <t>- krawężnik 20x30x100 z ławą z oporem ułożony na płask</t>
  </si>
  <si>
    <t>H1 W3 A</t>
  </si>
  <si>
    <t>Bariery ochronne stalowe</t>
  </si>
  <si>
    <t>- znak E-2a - Średnie</t>
  </si>
  <si>
    <t>- znak E-4 - Średnie</t>
  </si>
  <si>
    <t>- znak E-10 - Średnie</t>
  </si>
  <si>
    <t>- znak E-17a - Średnie</t>
  </si>
  <si>
    <t>- wykonanie oznakowania poziomego – strzałki i inne symbole</t>
  </si>
  <si>
    <t>- wykonanie oznakowania poziomego – linie na skrzyżowaniach i przejściach,</t>
  </si>
  <si>
    <t>- wykonanie oznakowania poziomego – linie przerywane,</t>
  </si>
  <si>
    <t>- wykonanie oznakowania poziomego – linie ciągłe</t>
  </si>
  <si>
    <t>Przepusty z HDPE</t>
  </si>
  <si>
    <t>- darniowanie przy przepustach</t>
  </si>
  <si>
    <t>- brukowanie przy przepustach</t>
  </si>
  <si>
    <t>- umocnienie rowu typ II</t>
  </si>
  <si>
    <t>Podbudowa z kruszywa łamanego stabilizowanego mechanicznie</t>
  </si>
  <si>
    <t>- rozbiórka podbudowy tłuczniowej grubości 25 cm</t>
  </si>
  <si>
    <t>- rozbiórka wiaty przystankowej</t>
  </si>
  <si>
    <t>- rozbiórka podbudowy tłuczniowej grubości 35 cm</t>
  </si>
  <si>
    <t>- rozbiórka znaków drogowych</t>
  </si>
  <si>
    <t>- rozbiórka nawierzcni z trylinki</t>
  </si>
  <si>
    <t>- rozbiórka nawierzchni z kostki betonowej</t>
  </si>
  <si>
    <t>- rozbiórka krawężników</t>
  </si>
  <si>
    <t>- rozbiórka obrzeży</t>
  </si>
  <si>
    <t>- zabezpieczenie drzew na okres budowy,</t>
  </si>
  <si>
    <t>- usunięcie zadrzewień,</t>
  </si>
  <si>
    <t>- usunięcie drzew o średnicy 55-65 cm</t>
  </si>
  <si>
    <t>- usunięcie drzew o średnicy 0-35 cm</t>
  </si>
  <si>
    <t>D.01.00.00</t>
  </si>
  <si>
    <t>m3</t>
  </si>
  <si>
    <t>Zasypanie rowu</t>
  </si>
  <si>
    <t>Mikrorura</t>
  </si>
  <si>
    <t>Przebudowa gazociągu</t>
  </si>
  <si>
    <t xml:space="preserve">kpl </t>
  </si>
  <si>
    <t>ryczałt</t>
  </si>
  <si>
    <t>Zasuwa kołnierzowa DN150</t>
  </si>
  <si>
    <t>Zasuwa kołnierzowa DN80</t>
  </si>
  <si>
    <t>Zaślepka elektrooporowa PE Dz63</t>
  </si>
  <si>
    <t>Sączek węchowy DN50 zamontowany na rurze osłonowej</t>
  </si>
  <si>
    <t>Studnia GRP DN1200 mm</t>
  </si>
  <si>
    <t>Przebudowa urządzeń melioracyjnych</t>
  </si>
  <si>
    <t>Włączenie do istniejącej sieci wodociągowej Dz 40 mm</t>
  </si>
  <si>
    <t>Włączenie do istniejącej sieci wodociągowej Dz 63 mm</t>
  </si>
  <si>
    <t>Włączenie do istniejącej sieci wodociągowej Dz 90 mm</t>
  </si>
  <si>
    <t>Włączenie do istniejącej sieci wodociągowej Dz 160 mm</t>
  </si>
  <si>
    <t>Rury przewodowe DN500 mm GRP SN 10 kN/m2 łączone poprzez łączniki systemowe z uszczelnieniem</t>
  </si>
  <si>
    <t>- Beton niekonstrukcyjny w deskowaniu C12/15</t>
  </si>
  <si>
    <t>WTW SMA 11 S Mieszanka mastyksowo – grysowa SMA 11S. Warstwa ścieralna, grubość 4cm, ruch KR5 – KR 6 (Ko32)</t>
  </si>
  <si>
    <t>WTW SMA 11 S</t>
  </si>
  <si>
    <t>DYLATACJE</t>
  </si>
  <si>
    <t>- wytyczenie obiektu</t>
  </si>
  <si>
    <t>M.21.01.06</t>
  </si>
  <si>
    <t xml:space="preserve">M.20.01.06 </t>
  </si>
  <si>
    <t>M.11.01.05</t>
  </si>
  <si>
    <t>Nawierzchnia epoksydowo poliuretanowa typ podatny</t>
  </si>
  <si>
    <t>Rozbiórka barier stalowych</t>
  </si>
  <si>
    <t>- wytyczenie przepustu</t>
  </si>
  <si>
    <t xml:space="preserve">Warstwa kruszywa stabilizowanego cementem </t>
  </si>
  <si>
    <t xml:space="preserve"> - Beton płyty zespalającej C30/37</t>
  </si>
  <si>
    <t>- przepust fi 1000 mm</t>
  </si>
  <si>
    <t>M.20.03.00</t>
  </si>
  <si>
    <t>Przepusty</t>
  </si>
  <si>
    <t xml:space="preserve">Geowłóknina </t>
  </si>
  <si>
    <t>- Beton komory C30/37</t>
  </si>
  <si>
    <t>Przepusty melioracyjne PDR 4</t>
  </si>
  <si>
    <t>ROBOTY INŻYNIERYJNE - PRZEPUSTY MELIORACYJNE PDR4</t>
  </si>
  <si>
    <t>Rury przewodowe DN400 PP SN=10 kN/m2</t>
  </si>
  <si>
    <t>- zastawki retencyjne</t>
  </si>
  <si>
    <t>Dylatacje mechaniczno - asfaltowe</t>
  </si>
  <si>
    <t>M.11.01.09</t>
  </si>
  <si>
    <t>Ścieki z kostki betonowej</t>
  </si>
  <si>
    <t>D.07.10.01.</t>
  </si>
  <si>
    <t>- znak typ T średni</t>
  </si>
  <si>
    <t>- znak typ D średni</t>
  </si>
  <si>
    <t>- znak typ D mini</t>
  </si>
  <si>
    <t>- znak typ C średni</t>
  </si>
  <si>
    <t>- znak typ B średni</t>
  </si>
  <si>
    <t>- znak typ A średni</t>
  </si>
  <si>
    <t>ZDW-D-07.01.01</t>
  </si>
  <si>
    <t>- rozbiórka przepustu fi 400 mm</t>
  </si>
  <si>
    <t>- rozbiórka przepustu fi 600 mm</t>
  </si>
  <si>
    <t>- rozbiórka przepustu fi 300 mm</t>
  </si>
  <si>
    <t>- rozbiórka przepustu fi 500 mm</t>
  </si>
  <si>
    <t>- rozbiórka przepustu żelbetowego</t>
  </si>
  <si>
    <t>- rozbiórka bariery stalowej energochłonnej</t>
  </si>
  <si>
    <t>- rozbiórka chodników z kostki betonowej</t>
  </si>
  <si>
    <t>- usunięcie krzewów</t>
  </si>
  <si>
    <t>- usunięcie drzew o średnicy 36-55 cm</t>
  </si>
  <si>
    <t>D.01.03.01.</t>
  </si>
  <si>
    <t>m</t>
  </si>
  <si>
    <t>Mufa kablowa nN o izolacji z tworzyw sztucznych na napięcie znamionowe 0,6/1kV ze złączkami śrubowymi dla kabla o przekroju 35-150mm2</t>
  </si>
  <si>
    <t>Mufa kablowa nN o izolacji z tworzyw sztucznych na napięcie znamionowe 0,6/1kV ze złączkami śrubowymi dla kabla o przekroju 35-240mm2</t>
  </si>
  <si>
    <t>Mufa kablowa SN o izolacji z tworzyw sztucznych na napięcie znamionowe 12/20kV ze złączkami śrubowymi dla kabla o przekroju 70-150mm2</t>
  </si>
  <si>
    <t>Ogranicznik przepięć o znamionowym prądzie wyładowczym 5kA, napięciu trwałej pracy Uc=280V wraz z osprzętem</t>
  </si>
  <si>
    <t>Przewody napowietrzne gołe niskiego napięcia typu:  - AL4x70+2x35mm2 (istniejące do przewieszenia na proj. słup)</t>
  </si>
  <si>
    <t>Stanowisko słupowe linii napowietrznej nN do zabudowy w gruncie słabym kompletnie uzbrojone: - K-12/12, E/12, P=12kN, H=12m z fundamentem U2a</t>
  </si>
  <si>
    <t>Stanowisko słupowe linii napowietrznej nN do zabudowy w gruncie słabym kompletnie uzbrojone:  - RPK-12/12, E/15, P=12kN, H=12m z fundamentem U3</t>
  </si>
  <si>
    <t>Stanowisko słupowe linii napowietrznej nN do zabudowy w gruncie słabym kompletnie uzbrojone:  - ON-12/12, E/15, P=12kN, H=12m z fundamentem U2b</t>
  </si>
  <si>
    <t>Stanowisko słupowe linii napowietrznej nN do zabudowy w gruncie słabym kompletnie uzbrojone:  - ON-12/10, E/10, P=10kN, H=12m z fundamentem U2</t>
  </si>
  <si>
    <t>Uziom pogrążany, pomiedziowany fi 17,2mm - R=&lt;10</t>
  </si>
  <si>
    <t xml:space="preserve">D.01.03.01. </t>
  </si>
  <si>
    <t xml:space="preserve">D.01.03.04. </t>
  </si>
  <si>
    <t>D.01.03.04.</t>
  </si>
  <si>
    <t>- roboty ziemne dla kanalizacji kablowej - wykop</t>
  </si>
  <si>
    <t>- roboty ziemne dla kanalizacji kablowej - nasyp</t>
  </si>
  <si>
    <t>- HDPE fi 32/2,9</t>
  </si>
  <si>
    <t>- HDPEp fi 110/6,3</t>
  </si>
  <si>
    <t>- roboty ziemne dla mikrorury kablowej - wykop</t>
  </si>
  <si>
    <t>- roboty ziemne dla mikrorury kablowej - nasyp</t>
  </si>
  <si>
    <t>Rura HDPEp fi 140/8,0 (przewiertowa)</t>
  </si>
  <si>
    <t>- kabel XzTKMXpw 35x4x0,5</t>
  </si>
  <si>
    <t>- kabel XzTKMXpw 25x4x0,5</t>
  </si>
  <si>
    <t>- kabel XzTKMXpw 10x4x0,5</t>
  </si>
  <si>
    <t>- kabel XzTKMXpwn 2x2x0,5 (lokalizacyjny)</t>
  </si>
  <si>
    <t>- kabel XzTKMXpwn 1x2x0,5 (lokalizacyjny)</t>
  </si>
  <si>
    <t>Demontaż kabli</t>
  </si>
  <si>
    <t>Demontaż osłon złączy światłowodowych</t>
  </si>
  <si>
    <t>Demontaż studni kablowej</t>
  </si>
  <si>
    <t>D.01.03.05. Przebudowa sieci wodociągowych</t>
  </si>
  <si>
    <t>D.01.03.05.</t>
  </si>
  <si>
    <t>Roboty ziemne dla kanałów rurowych - wykop</t>
  </si>
  <si>
    <t>Roboty ziemne dla kanałów rurowych - nasyp</t>
  </si>
  <si>
    <t>Rura ochronna wody typu RC PE100 SDR17 Dz 315 x 18,7 mm wraz z kompletem płóz dystansowych i manszet uszczelniających.</t>
  </si>
  <si>
    <t>Likwidacja istniejącej sieci wraz z armaturą</t>
  </si>
  <si>
    <t>D.01.03.06. Przebudowa sieci gazowych</t>
  </si>
  <si>
    <t>D.01.03.06.</t>
  </si>
  <si>
    <t>- rura przewodowa typu RC PE100 SDR11 Dz 160x14,6 mm wraz z kształtkami</t>
  </si>
  <si>
    <t>- rura przewodowa typu RC PE100 SDR11 Dz 90x8,2 mm wraz z kształtkami</t>
  </si>
  <si>
    <t>- rura przewodowa typu RC PE100 SDR11 Dz 63x5,8 mm wraz z kształtkami</t>
  </si>
  <si>
    <t>Rura osłonowa Dz 280x25,4 mm PE100 SDR11 wraz z kompletem płóz dystansowych i manszet uszczelniających</t>
  </si>
  <si>
    <t>Rura osłonowa Dz 180x16,4 mm PE100 SDR11 wraz z kompletem płóz dystansowych i manszet uszczelniających</t>
  </si>
  <si>
    <t>D.01.03.09.</t>
  </si>
  <si>
    <t>Rury HDPE fi 110/6,3 mm</t>
  </si>
  <si>
    <t>Rury HDPEp fi 125/7,1 mm</t>
  </si>
  <si>
    <t>Rury HDPEp fi 140/8 mm</t>
  </si>
  <si>
    <t>Rury HDPE fi 40/3,7 mm</t>
  </si>
  <si>
    <t>D.03.02.01. Przebudowa kanalizacji deszczowej</t>
  </si>
  <si>
    <t>D.03.02.01.</t>
  </si>
  <si>
    <t>Rury przewodowe DN315 PP SN=10kN/m2</t>
  </si>
  <si>
    <t>Rury przewodowe DN200 PP SN=10kN/m2</t>
  </si>
  <si>
    <t>- roboty ziemne dla studni - wykop</t>
  </si>
  <si>
    <t>- roboty ziemne dla studni - nasyp</t>
  </si>
  <si>
    <t>Studnia z kręgów betonowych Dn1200 mm</t>
  </si>
  <si>
    <t>Roboty ziemne dla osadników - wykop</t>
  </si>
  <si>
    <t>Roboty ziemne dla osadników - nasyp</t>
  </si>
  <si>
    <t>- przykanalik - wylot DN300</t>
  </si>
  <si>
    <t>Roboty ziemne dla wpustów - wykop</t>
  </si>
  <si>
    <t>Roboty ziemne dla wpustów - nasyp</t>
  </si>
  <si>
    <t>Wpust drogowy Dn500 mm</t>
  </si>
  <si>
    <t>R.01.01.01. Przebudowa rowów i wykonanie umocnień koryt rzek</t>
  </si>
  <si>
    <t>R.02.01.01. Przebudowa rowów i wykonanie umocnień koryt rzek</t>
  </si>
  <si>
    <t>R.02.01.01.</t>
  </si>
  <si>
    <t>D.05.03.23</t>
  </si>
  <si>
    <t>- słupki znaków</t>
  </si>
  <si>
    <t>- konstrukcje wsporcze tablic</t>
  </si>
  <si>
    <t>M.16.01.04</t>
  </si>
  <si>
    <t>Kolektor odwodnieniowy - z rur HDPE</t>
  </si>
  <si>
    <t>- średnia głębokość frezowania 28 cm</t>
  </si>
  <si>
    <t xml:space="preserve">- słupki słupki oklejane foliami odblaskowymi </t>
  </si>
  <si>
    <t>D.07.07.01</t>
  </si>
  <si>
    <t>Przebudowa oświetlenia drogowego</t>
  </si>
  <si>
    <t>- wykop - do utylizacji</t>
  </si>
  <si>
    <t>- montaż osłony termokurczliwej złączy kablowych</t>
  </si>
  <si>
    <t>- montaż osłony złączy światłowodowych typu</t>
  </si>
  <si>
    <t>- montaż szafy kablowej</t>
  </si>
  <si>
    <t>m2</t>
  </si>
  <si>
    <t>`</t>
  </si>
  <si>
    <t>- rozbiórka ścieku korytkowego</t>
  </si>
  <si>
    <t>- nasyp -  grunt z dowozu</t>
  </si>
  <si>
    <t>Związania międzywarstwowe, połączenia i spoiny oraz grubości pakietów warstw.</t>
  </si>
  <si>
    <t>Warstwa ścieralna z betonu cementowego</t>
  </si>
  <si>
    <t>D.05.03.04.</t>
  </si>
  <si>
    <t>D.05.03.13.</t>
  </si>
  <si>
    <t>WTW SMA 8 S</t>
  </si>
  <si>
    <t>WTW SMA 16W</t>
  </si>
  <si>
    <t>- kostka betonowa koloru szarego na podsypce cementowo-piaskowej 1:4 - wyspy (poza obszraem przejścia)</t>
  </si>
  <si>
    <t xml:space="preserve">- kostka betonowa koloru szarego na podsypce cementowo-piaskowej 1:4 - chodnik </t>
  </si>
  <si>
    <t>Warstwa wiążąca z mieszanki SMA</t>
  </si>
  <si>
    <t>Warstwa ścieralna z mieszanki SMA</t>
  </si>
  <si>
    <t>Podbudowa z mieszanki SMA</t>
  </si>
  <si>
    <t>Warstwa wiążąca z betonu asfaltowego</t>
  </si>
  <si>
    <t>D.05.03.06.</t>
  </si>
  <si>
    <t>Warstwa ścieralna z betonu asfaltowego</t>
  </si>
  <si>
    <t>WTW PKSM</t>
  </si>
  <si>
    <t>WTW ZM</t>
  </si>
  <si>
    <t>- 2 x HDPE fi 40/3,7</t>
  </si>
  <si>
    <t>Przewiert 2 x HDPEp fi 140/8,0</t>
  </si>
  <si>
    <t>- kabel XzTKMXpwFtlx 35x4x0,5</t>
  </si>
  <si>
    <t>- kabel XzTKMXpwn 25x2x0,8</t>
  </si>
  <si>
    <t>- kabel XzTKMXpw 50x2x0,8</t>
  </si>
  <si>
    <t>- kabel XzTKMXpwFtlx 50x2x0,8</t>
  </si>
  <si>
    <t>- kabel Z-XOTKtsd 48J wyciagnięcie i wciagnięcie istn. kabla wykonanie złacza 48J</t>
  </si>
  <si>
    <t>- kabel Z-XOTKtsdD 8J wyciagnięcie i wciagnięcie istn. kabla wykonanie złacza 8J</t>
  </si>
  <si>
    <t>- kabel MI-MKP 12J G.652D</t>
  </si>
  <si>
    <t>- Wyciągniećie i wciągnięcie mikrokabel MK-LxS7 96F</t>
  </si>
  <si>
    <r>
      <t>m</t>
    </r>
    <r>
      <rPr>
        <vertAlign val="superscript"/>
        <sz val="10"/>
        <color theme="1"/>
        <rFont val="Times New Roman"/>
        <family val="1"/>
        <charset val="238"/>
      </rPr>
      <t>2</t>
    </r>
  </si>
  <si>
    <t>- warstwa gr. 20 cm - Dolna warstwa podbudowy zasadniczej z mieszanki niezwiązanej z kruszywem C50/30 o uziarnieniu 0/31,5mm -DW789</t>
  </si>
  <si>
    <t>- warstwa gr. 20 cm, podbudowa z mieszanki niezwiązanej C50/30, kruszywo o uziarnieniu 0/31,5mm - ciąg pieszo - rowerowy</t>
  </si>
  <si>
    <t>- warstwa gr. 15 cm, podbudowa z mieszanki niezwiązanej C50/30, kruszywo o uziarnieniu 0/31,5mm - chodnik</t>
  </si>
  <si>
    <t>- warstwa gr. 25 cm - chodnik</t>
  </si>
  <si>
    <t xml:space="preserve">- warstwa gr. 30 cm - zjazdy indywidualne </t>
  </si>
  <si>
    <t>- warstwa gr. 20 cm, podbudowa zasadnicza z mieszanki niezwiązanej z kruszywem C50/30  -drogi poprzeczne/zjazdy publiczne przez ciąg pieszo - rowerowy</t>
  </si>
  <si>
    <t>- kostka betonowa koloru szarego na podsypce cementowo-piaskowej 1:4 - zjazdy indywidualne</t>
  </si>
  <si>
    <t>- kostka betonowa grafitowej na podsypce cementowo-piaskowej 1:4 - zjazdy indywidualne przez chodnik/ciąg pieszo-rowerowy</t>
  </si>
  <si>
    <t>- kostka betonowa szara na podsypce cementowo-piaskowej 1:4 - zjazdy publiczne</t>
  </si>
  <si>
    <t xml:space="preserve">- warstwa grubości 30 cm C25/30 - zatoka autobusowa, </t>
  </si>
  <si>
    <t>- warstwa gr. 20 cm, podbudowa zasadnicza z mieszanki niezwiązanej z kruszywem C50/30 - zjazd indywidualny</t>
  </si>
  <si>
    <t>- warstwa górna o grubości 20 cm, podbudowa z kruszywa łamanego C50/30 o uziarnieniu 0/31,5mm  - wyspa środkowa</t>
  </si>
  <si>
    <t>- warstwa dolna o grubości 20 cm, podbudowa z mieszanki niezwiązanej z kruszywem C50/30 o uziarnieniu 0/31,5mm  - wyspa środkowa</t>
  </si>
  <si>
    <t>- warstwa gr. 20 cm, podbudowa zasadnicza z mieszanki niezwiązanej z kruszywem C50/30 - zjazdy publiczne</t>
  </si>
  <si>
    <t>warstwa grubości 20 cm - górna warstwa podbudowy zasadniczej SMA 16 W z asfaltem modyfikowanym PMB 45/80-80 - układana w dwóch warstwach - DW789</t>
  </si>
  <si>
    <t>warstwa grubości 9 cm - warstwa wiążąca SMA 16W z asfaltem modyfikowanym PMB 45/80-80 - KR5 - DW789</t>
  </si>
  <si>
    <t>warstwa grubości 3 cm - warstwa ścieralna z SMA 8 S z asfaltem modyfikowanym PMB 45/80-80 - KR5 - DW789</t>
  </si>
  <si>
    <t xml:space="preserve">Mieszanka związana spoiwem hydraulicznym C1,5/2 </t>
  </si>
  <si>
    <t>- warstwa grubości 35 cm, mieszanka związana spoiwem hydraulicznym C3/4 - DW789</t>
  </si>
  <si>
    <t>warstwa o grubości 35 cm, mieszanka związana spoiwem hydraulicznym C3/4 - wyspa środkowa</t>
  </si>
  <si>
    <t>Mieszanka związana spoiwem hydraulicznym z dodatkiem środka jonowymiennego</t>
  </si>
  <si>
    <t>- warstwa gr. 35 cm, mieszanka związana spoiwem hydraulicznym C1,5/2 - zjazdy publiczne</t>
  </si>
  <si>
    <t>- warstwa gr. 30 cm,  mieszanka związana spoiwem hydraulicznym C1,5/2 -drogi poprzeczne/zjazdy publiczne przez ciąg pieszo - rowerowy</t>
  </si>
  <si>
    <t>- warstwa gr. 30 cm,  mieszanka związana spoiwem hydraulicznym C1,5/2 - ciąg pieszo - rowerowy</t>
  </si>
  <si>
    <t xml:space="preserve">- warstwa grubości 35 cm C8/10 - zatoka autobusowa, </t>
  </si>
  <si>
    <t>Cena jednostkowa</t>
  </si>
  <si>
    <t>Wartosć</t>
  </si>
  <si>
    <t>Wartość</t>
  </si>
  <si>
    <t>Razem brutto</t>
  </si>
  <si>
    <t>Kopanie rowów dla kabli w sposób ręczny w gruncie kat.</t>
  </si>
  <si>
    <t>Układanie bednarki w rowach kablowych - bednarka FeZn 4x30mm</t>
  </si>
  <si>
    <t>Układanie rur ochronnych z PCW o średnicy - rura RHDPE 110</t>
  </si>
  <si>
    <t>Układanie rur ochronnych z PCW o średnicy - rura RHDPEp 110</t>
  </si>
  <si>
    <t>Nasypanie warstwy piasku na dnie rowu kablowego o szerokości do 0.4 m Krotność = 2</t>
  </si>
  <si>
    <t>Ręczne układanie kabli wielożyłowych o masie do 0.5 kg/m  w rowach kablowych YAKXS 0,6/1 kV 4x35 mm2</t>
  </si>
  <si>
    <t>Zasypywanie rowów dla kabli wykonanych ręcznie w gruncie kat. III</t>
  </si>
  <si>
    <t>Badanie linii kablowej N.N.- kabel 4-żyłowy kalkulacja własna</t>
  </si>
  <si>
    <t>szt</t>
  </si>
  <si>
    <t>Montaż kompletnej szafy oświetlenia ulicznego</t>
  </si>
  <si>
    <t>Uszczelnianie wprowadzeń kabli do rury na ścianie lub na słupie - otwór wolny lub częściowo zajęty</t>
  </si>
  <si>
    <t>Montaż z kosza podnośnika samochodowego ograniczników napowietrznych dla linii niskiego napięcia</t>
  </si>
  <si>
    <t>Dodatek za uszczelnienie rury przepustu dławnicami czopowymi EK186</t>
  </si>
  <si>
    <t>1 rura.</t>
  </si>
  <si>
    <t>Montaż obejm dwudzielnych na słupie wraz z rurą osłonową BE50</t>
  </si>
  <si>
    <t>Montaż skrzynek- złacze ZK1e-1P</t>
  </si>
  <si>
    <t>OSWIETLENIE DROGOWE Montaż słupów i opraw oświetleniowych</t>
  </si>
  <si>
    <t>Montaż i stawianie słupów oświetleniowych wraz z fundamentem - Słup stalowy  h= 10 m</t>
  </si>
  <si>
    <t>Uziomy szpilkowe kpl. pojedyncze o dł. pręta  do 10 m</t>
  </si>
  <si>
    <t>Montaż wysięgników rurowych o masie do 30 kg na słupie</t>
  </si>
  <si>
    <t>Montaż opraw oświetlenia zewnętrznego na wysięgniku</t>
  </si>
  <si>
    <t>Montaż przewodów do opraw oświetleniowych - wciąganie w słupy, rury osłonowe i wysięgniki przy wysokości latarń do 10 m</t>
  </si>
  <si>
    <t>Tablica bezpiecznikowa wnękowa złącze IZK</t>
  </si>
  <si>
    <t>Badania i pomiary instalacji uziemiającej</t>
  </si>
  <si>
    <t>Pomiary natężenia oświetlenia</t>
  </si>
  <si>
    <t>Oznakowanie słupa</t>
  </si>
  <si>
    <t xml:space="preserve">DOSWIETLENIE PRZEJSC DLA PIESZYCH Wykonanie linii kablowej i zasilania </t>
  </si>
  <si>
    <t>DOSWIETLENIE PRZEJSC DLA PIESZYCH Montaż słupów i opraw oświetleniowych</t>
  </si>
  <si>
    <t>Montaż i stawianie słupów oświetleniowych wraz z fundamentem  - Słup stalowy  h= 6 m</t>
  </si>
  <si>
    <t>Montaż opraw oświetlenia zewnętrznego na wysięgniku oprawa doświetlająca przejście dla pieszych</t>
  </si>
  <si>
    <t xml:space="preserve">Kolizje EN6   </t>
  </si>
  <si>
    <t>Ręczne układanie kabli wielożyłowych o masie do 2 kg/m  w rowach kablowych kabel NA2XY-J 4x120mm2</t>
  </si>
  <si>
    <t>Ręczne układanie kabli wielożyłowych o masie do 2 kg/m  w rowach kablowych kabel NA2XY-J 4x35mm2</t>
  </si>
  <si>
    <t>Układanie rur ochronnych z PCW o średnicy do 110 mm w wykopie - Rura RHDPE-p 110 na skrzyżowaniach z drogami i zjazdami</t>
  </si>
  <si>
    <t>Układanie rur ochronnych z PCW o średnicy do 110 mm w wykopie -Rura RHDPE-D 110</t>
  </si>
  <si>
    <t>Układanie rur ochronnych z PCW o średnicy do 110 mm w wykopie - Rura RHDPE 110 na skrzyżowaniu z innym uzbrojeniem</t>
  </si>
  <si>
    <t>Montaż w rowach muf na kablach - Mufa kablowa nN o izolacji z tworzyw sztucznych na napięcie znamionowe 0,6/1kV ze złączkami śrubowymi dla kabla o przekroju 35-240mm2</t>
  </si>
  <si>
    <t>Dodatek za uszczelnienie rury przepustu dławnicami czopowymi EK186/160</t>
  </si>
  <si>
    <t>Demontaż kabli wielożyłowych o masie do 2.0 kg/m układanych w gruncie kat. III-IV</t>
  </si>
  <si>
    <t xml:space="preserve">Kolizje E7  </t>
  </si>
  <si>
    <t>Montaż przewodów linii napowietrznej  - AsXSn 4x25mm</t>
  </si>
  <si>
    <t>km przew.</t>
  </si>
  <si>
    <t>Montaż przewodów linii napowietrznej  - AsXSn 2x25mm</t>
  </si>
  <si>
    <t>Ręczne układanie kabli wielożyłowych o masie do 2 kg/m  w rowach kablowych kabel NA2XY-J 4x240mm2</t>
  </si>
  <si>
    <t>Przewierty o długości do 20 m Rura RHDPE-p 110</t>
  </si>
  <si>
    <t>Układanie kabli na słupie</t>
  </si>
  <si>
    <t>Układanie rur ochronnych z PCW o średnicy do -Rura RHDPE-D 160 - na istniejącym kablu</t>
  </si>
  <si>
    <t>Układanie rur ochronnych z PCW o średnicy do 110 mm w wykopie - Rura RHDPE-160 na skrzyżowaniach z innym uzbrojeniem</t>
  </si>
  <si>
    <t>Punkt oświetlenia drogowego o wyposażeniu:   -słup  wysięgnikowy  stalowy  ocynkowany  cylindryczny  o  wysokości h=10m –1 kpl.   - wysięgnik jednoramienny stalowy ocynkowany o wysięgu w=1,0m  i nachyleniu 5  – 1szt. (wysokość zawieszenia oprawy h=10m)    - oprawa oświetleniowa   - fundament prefabrykowany– 1kpl.   - oświetleniowe złącze słupowe z wkładką topikową D01/E14 6A (II klasa izolacji) – 1 kpl.   - przewód YDY 2x2,5 do zasilenia opraw 12m montowanym w giętkiej rurze izolacyjnej w przestrzeni słupa, wysięgnika i oprawy.</t>
  </si>
  <si>
    <t xml:space="preserve">Kolizje EN8  </t>
  </si>
  <si>
    <t>Przełożenie istniejącego kabla YHAKXS 3X1X120</t>
  </si>
  <si>
    <t xml:space="preserve">Kolizje EN09   </t>
  </si>
  <si>
    <t xml:space="preserve">Kolizje EN10  </t>
  </si>
  <si>
    <t>Kopanie rowów dla ułożenia rur</t>
  </si>
  <si>
    <t>Zasypywanie rowów dla rur</t>
  </si>
  <si>
    <t xml:space="preserve">Kolizje EN11  </t>
  </si>
  <si>
    <t>Montaż przewodów linii napowietrznej  - AsXSn 4x70mm</t>
  </si>
  <si>
    <t>Przełożenie istniejącego kabla</t>
  </si>
  <si>
    <t xml:space="preserve">Kolizje EN12  </t>
  </si>
  <si>
    <t>Ręczne układanie kabli jednożyłowych o masie do 3.0 kg/m na napięcie znamionowe poniżej 110 kV w rowach kablowych Krotność = 3</t>
  </si>
  <si>
    <t>Przewierty o długości do 20 m Rura RHDPE-p-160</t>
  </si>
  <si>
    <t>3 x HDPEp fi 110/6,3</t>
  </si>
  <si>
    <t>D.01.03.01</t>
  </si>
  <si>
    <t>D.01.03.09. Budowa kanału technologicznego</t>
  </si>
  <si>
    <t>Razem:</t>
  </si>
  <si>
    <t>ZBIORCZE ZESTAWIENIE KOSZTÓW</t>
  </si>
  <si>
    <t>WARTOŚĆ KOSZTORYSU NETTO (pozycje 1÷13)</t>
  </si>
  <si>
    <t>II</t>
  </si>
  <si>
    <t>KWOTA TYMCZASOWA</t>
  </si>
  <si>
    <t>III</t>
  </si>
  <si>
    <t>Podatek 23% VAT</t>
  </si>
  <si>
    <t>KWOTA TYMCZASOWA (10% WARTOŚCI POZYCJI 1÷13)</t>
  </si>
  <si>
    <t>Wartość netto (pozycje 1÷14)</t>
  </si>
  <si>
    <t xml:space="preserve">L.p. </t>
  </si>
  <si>
    <t>Wyszczególnienie</t>
  </si>
  <si>
    <t>NR TER</t>
  </si>
  <si>
    <t>BRANŻA / ELEMENT</t>
  </si>
  <si>
    <t>MD-01 MOST NAD RZEKĄ SARNI STOK W KM 27+761,88 DW 789</t>
  </si>
  <si>
    <t>MD-02 MOST NAD RZEKĄ BOŻY STOK W KM 29+110,57 DW 789</t>
  </si>
  <si>
    <t>Koszt dostosowania się do wymagań Warunków Kontraktu i Wymagań ogólnych zawartych 
w Specyfikacjach Technicznych i OPZ</t>
  </si>
  <si>
    <t>TER 02</t>
  </si>
  <si>
    <t>TER 01</t>
  </si>
  <si>
    <t>TER 03</t>
  </si>
  <si>
    <t>warstwa grubości 22 cm , nawierzchnia z betonu cementowego C35/45 (dyblowana i kotwiona) - zatoka autobusowa w tym warstwa poślizgowa z geomembrany polietylenowej 2x1 mm</t>
  </si>
  <si>
    <t>TER 04</t>
  </si>
  <si>
    <t>TER 05</t>
  </si>
  <si>
    <t>Nasypanie warstwy piasku na dnie rowu kablowego o szerokości do 0.4 m</t>
  </si>
  <si>
    <t>TER 06</t>
  </si>
  <si>
    <t>TER 07</t>
  </si>
  <si>
    <t>TER 08</t>
  </si>
  <si>
    <t>TER 09</t>
  </si>
  <si>
    <t>TER 10</t>
  </si>
  <si>
    <t>Budowa infrastruktury teletechnicznej</t>
  </si>
  <si>
    <t>BUDOWA INFRASTRUKTURY TELETECHNICZNEJ</t>
  </si>
  <si>
    <t>TER 11</t>
  </si>
  <si>
    <t>TER 12</t>
  </si>
  <si>
    <t xml:space="preserve">Nasypanie warstwy piasku na dnie rowu kablowego o szerokości do 0.4 m </t>
  </si>
  <si>
    <t>TER 13</t>
  </si>
  <si>
    <t>Budowa i utrzymanie obiektu tymczasowego w tym m.in.: projekt, budowa dróg dojazdowych, kompletna konstrukcja obiektu</t>
  </si>
  <si>
    <t>Likwidacja obiektu tymczasowego</t>
  </si>
  <si>
    <t>D.01.02.01. + OPZ pkt 6a ppkt 10</t>
  </si>
  <si>
    <t xml:space="preserve">- rozbiórka nawierzchni z kostki kamiennej (kostka do przekazania Gminie i Miastu Koziegłowy OPZ pkt 6a ppkt 11) </t>
  </si>
  <si>
    <t>Tymczasowa organizacja ruchu (w tym m.in. projekt, uzyskanie decyzji administracyjnych, wprowadzenie, utrzymanie i likwidacja)</t>
  </si>
  <si>
    <t>DM.00.00.00. + OPZ</t>
  </si>
  <si>
    <t>ZADANIE NR 1:
PRZEBUDOWA DROGI WOJEWÓDZKIEJ NR 789 OD WĘZŁA AUTOSTRADOWEGO PRZEZ GNIAZDÓW, KOZIEGŁOWY DO LGOTY NADWARCIE, ETAP II - ODCINEK 1 OD RYNKU W MIEJSCOWOŚCI KOZIEGŁOWY DO SKRZYŻOWANIA Z UL. POLAN W MIEJSCOWOŚCI KOZIEGŁÓWKI</t>
  </si>
  <si>
    <t>warstwa grubości 8 cm, warstwa wiążąca z AC 16 W  - KR2 na bazie asfaltu 35/50- wloty dróg poprz./zjazdy publiczne przez ciąg pieszo - rowerowy</t>
  </si>
  <si>
    <t>warstwa grubości 8 cm - warstwa wiążąca z AC 16 W  - KR2 na bazie asfaltu 35/50 -  ciągi pieszo - rowerowe</t>
  </si>
  <si>
    <t>warstwa grubości 4 cm  - warstwa ścieralna z betonu asfaltowego AC11S - KR2 na bazie asfaltu PMB 45/80-55 - wloty dróg poprz./zjazdy publiczne przez ciąg pieszo - rowerowy</t>
  </si>
  <si>
    <t>warstwa grubości 4 cm. - warstwa ścieralna z betonu asfaltowego AC11S - KR2 na bazie asfaltu 45/80-55 - ciągi pieszo - rowerowe</t>
  </si>
  <si>
    <t>KOSZTORYS OFERTOWY</t>
  </si>
  <si>
    <t>CENA OFERTOWY</t>
  </si>
  <si>
    <t>TABELA ELEMENTÓW ROZLICZENIOWYCH - KOSZTORYS OFERTOWY</t>
  </si>
  <si>
    <t>D.05.03.11.</t>
  </si>
  <si>
    <t>68a</t>
  </si>
  <si>
    <t>- Koszt odwozu i utylizacji nawierzchni smołowych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</si>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</sst>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 * #,##0_ ;_ * \-#,##0_ ;_ * &quot;-&quot;_ ;_ @_ "/>
    <numFmt numFmtId="165" formatCode="_ * #,##0.00_ ;_ * \-#,##0.00_ ;_ * &quot;-&quot;??_ ;_ @_ "/>
    <numFmt numFmtId="166" formatCode="_-&quot;L&quot;* #,##0_-;\-&quot;L&quot;* #,##0_-;_-&quot;L&quot;* &quot;-&quot;_-;_-@_-"/>
    <numFmt numFmtId="167" formatCode="_-&quot;L&quot;* #,##0.00_-;\-&quot;L&quot;* #,##0.00_-;_-&quot;L&quot;* &quot;-&quot;??_-;_-@_-"/>
    <numFmt numFmtId="168" formatCode="&quot;$&quot;____######0_);[Red]\(&quot;$&quot;____#####0\)"/>
    <numFmt numFmtId="169" formatCode="\$____######0_);[Red]&quot;($&quot;____#####0\)"/>
    <numFmt numFmtId="170" formatCode="#,##0.00\ &quot;zł&quot;"/>
    <numFmt numFmtId="171" formatCode="#,##0.000"/>
    <numFmt numFmtId="172" formatCode="_-* #,##0.00\ [$zł-415]_-;\-* #,##0.00\ [$zł-415]_-;_-* &quot;-&quot;??\ [$zł-415]_-;_-@_-"/>
  </numFmts>
  <fonts count="7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 CE"/>
      <charset val="238"/>
    </font>
    <font>
      <b/>
      <sz val="10"/>
      <name val="Times New Roman"/>
      <family val="1"/>
      <charset val="238"/>
    </font>
    <font>
      <sz val="11"/>
      <color indexed="8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MS Sans Serif"/>
      <charset val="238"/>
    </font>
    <font>
      <sz val="10"/>
      <name val="MS Sans Serif"/>
      <family val="2"/>
      <charset val="238"/>
    </font>
    <font>
      <sz val="10"/>
      <name val="Times New Roman CE"/>
      <charset val="238"/>
    </font>
    <font>
      <sz val="10"/>
      <name val="Helv"/>
      <charset val="238"/>
    </font>
    <font>
      <sz val="10"/>
      <name val="Helv"/>
    </font>
    <font>
      <sz val="11"/>
      <color indexed="9"/>
      <name val="Czcionka tekstu podstawowego"/>
      <family val="2"/>
      <charset val="238"/>
    </font>
    <font>
      <sz val="8"/>
      <name val="Arial"/>
      <family val="2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Helv"/>
      <family val="2"/>
      <charset val="238"/>
    </font>
    <font>
      <sz val="10"/>
      <name val="Pl Courier New"/>
    </font>
    <font>
      <vertAlign val="superscript"/>
      <sz val="10"/>
      <name val="Times New Roman"/>
      <family val="1"/>
      <charset val="238"/>
    </font>
    <font>
      <sz val="10"/>
      <color rgb="FF0070C0"/>
      <name val="Times New Roman"/>
      <family val="1"/>
      <charset val="238"/>
    </font>
    <font>
      <sz val="11"/>
      <color rgb="FF9C6500"/>
      <name val="Calibri"/>
      <family val="2"/>
      <charset val="238"/>
      <scheme val="minor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0"/>
      <name val="Arial CE"/>
      <family val="2"/>
      <charset val="238"/>
    </font>
    <font>
      <sz val="11"/>
      <color indexed="62"/>
      <name val="Calibri"/>
      <family val="2"/>
      <charset val="238"/>
    </font>
    <font>
      <sz val="10"/>
      <name val="Arial"/>
      <family val="2"/>
    </font>
    <font>
      <sz val="11"/>
      <color indexed="8"/>
      <name val="Cambria"/>
      <family val="2"/>
      <charset val="238"/>
    </font>
    <font>
      <sz val="11"/>
      <color indexed="9"/>
      <name val="Cambria"/>
      <family val="2"/>
      <charset val="238"/>
    </font>
    <font>
      <sz val="11"/>
      <color indexed="62"/>
      <name val="Cambria"/>
      <family val="2"/>
      <charset val="238"/>
    </font>
    <font>
      <b/>
      <sz val="11"/>
      <color indexed="63"/>
      <name val="Cambria"/>
      <family val="2"/>
      <charset val="238"/>
    </font>
    <font>
      <sz val="11"/>
      <color indexed="17"/>
      <name val="Cambria"/>
      <family val="2"/>
      <charset val="238"/>
    </font>
    <font>
      <b/>
      <sz val="11"/>
      <color indexed="9"/>
      <name val="Cambria"/>
      <family val="2"/>
      <charset val="238"/>
    </font>
    <font>
      <b/>
      <sz val="15"/>
      <color indexed="62"/>
      <name val="Czcionka tekstu podstawowego"/>
      <family val="2"/>
      <charset val="238"/>
    </font>
    <font>
      <b/>
      <sz val="13"/>
      <color indexed="62"/>
      <name val="Czcionka tekstu podstawowego"/>
      <family val="2"/>
      <charset val="238"/>
    </font>
    <font>
      <b/>
      <sz val="11"/>
      <color indexed="62"/>
      <name val="Czcionka tekstu podstawowego"/>
      <family val="2"/>
      <charset val="238"/>
    </font>
    <font>
      <sz val="11"/>
      <color indexed="60"/>
      <name val="Cambria"/>
      <family val="2"/>
      <charset val="238"/>
    </font>
    <font>
      <sz val="11"/>
      <color indexed="19"/>
      <name val="Czcionka tekstu podstawowego"/>
      <family val="2"/>
      <charset val="238"/>
    </font>
    <font>
      <sz val="10"/>
      <name val="Times New Roman CE"/>
      <family val="1"/>
      <charset val="238"/>
    </font>
    <font>
      <sz val="11"/>
      <color indexed="8"/>
      <name val="Calibri"/>
      <family val="2"/>
      <charset val="238"/>
    </font>
    <font>
      <b/>
      <sz val="11"/>
      <color indexed="52"/>
      <name val="Cambria"/>
      <family val="2"/>
      <charset val="238"/>
    </font>
    <font>
      <b/>
      <sz val="11"/>
      <color indexed="10"/>
      <name val="Czcionka tekstu podstawowego"/>
      <family val="2"/>
      <charset val="238"/>
    </font>
    <font>
      <b/>
      <sz val="18"/>
      <color indexed="62"/>
      <name val="Cambria"/>
      <family val="2"/>
      <charset val="238"/>
    </font>
    <font>
      <b/>
      <u/>
      <sz val="10"/>
      <name val="Times New Roman"/>
      <family val="1"/>
      <charset val="238"/>
    </font>
    <font>
      <sz val="10"/>
      <name val="Arial CE"/>
    </font>
    <font>
      <sz val="11"/>
      <color indexed="20"/>
      <name val="Cambria"/>
      <family val="2"/>
      <charset val="238"/>
    </font>
    <font>
      <sz val="10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vertAlign val="superscript"/>
      <sz val="10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2"/>
      <color indexed="64"/>
      <name val="Times New Roman"/>
      <family val="1"/>
      <charset val="238"/>
    </font>
    <font>
      <b/>
      <i/>
      <sz val="12"/>
      <color indexed="64"/>
      <name val="Times New Roman"/>
      <family val="1"/>
      <charset val="238"/>
    </font>
    <font>
      <i/>
      <sz val="12"/>
      <color indexed="64"/>
      <name val="Times New Roman"/>
      <family val="1"/>
      <charset val="238"/>
    </font>
    <font>
      <sz val="12"/>
      <color indexed="64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</fonts>
  <fills count="6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EB9C"/>
      </patternFill>
    </fill>
    <fill>
      <patternFill patternType="solid">
        <fgColor indexed="31"/>
        <bgColor indexed="44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43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55"/>
      </patternFill>
    </fill>
    <fill>
      <patternFill patternType="solid">
        <fgColor indexed="9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889">
    <xf numFmtId="0" fontId="0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3" fillId="0" borderId="0"/>
    <xf numFmtId="0" fontId="10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2" fillId="0" borderId="0"/>
    <xf numFmtId="0" fontId="11" fillId="0" borderId="0" applyNumberFormat="0" applyFont="0" applyFill="0" applyBorder="0" applyAlignment="0" applyProtection="0">
      <alignment vertical="top"/>
    </xf>
    <xf numFmtId="0" fontId="3" fillId="0" borderId="0"/>
    <xf numFmtId="0" fontId="13" fillId="0" borderId="0"/>
    <xf numFmtId="0" fontId="14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26" fillId="0" borderId="0"/>
    <xf numFmtId="0" fontId="13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25" fillId="4" borderId="0" applyNumberFormat="0" applyBorder="0" applyAlignment="0" applyProtection="0"/>
    <xf numFmtId="0" fontId="22" fillId="21" borderId="2" applyNumberFormat="0" applyAlignment="0" applyProtection="0"/>
    <xf numFmtId="0" fontId="17" fillId="22" borderId="3" applyNumberFormat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3" fillId="0" borderId="0" applyNumberFormat="0" applyFill="0" applyBorder="0" applyAlignment="0" applyProtection="0"/>
    <xf numFmtId="38" fontId="16" fillId="2" borderId="0" applyNumberFormat="0" applyBorder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10" fontId="16" fillId="23" borderId="1" applyNumberFormat="0" applyBorder="0" applyAlignment="0" applyProtection="0"/>
    <xf numFmtId="0" fontId="21" fillId="24" borderId="0" applyNumberFormat="0" applyBorder="0" applyAlignment="0" applyProtection="0"/>
    <xf numFmtId="0" fontId="27" fillId="0" borderId="0" applyNumberFormat="0" applyFont="0" applyFill="0" applyBorder="0" applyAlignment="0" applyProtection="0"/>
    <xf numFmtId="168" fontId="12" fillId="0" borderId="0"/>
    <xf numFmtId="0" fontId="13" fillId="0" borderId="0"/>
    <xf numFmtId="0" fontId="9" fillId="0" borderId="0"/>
    <xf numFmtId="0" fontId="3" fillId="0" borderId="0"/>
    <xf numFmtId="0" fontId="3" fillId="0" borderId="0"/>
    <xf numFmtId="0" fontId="3" fillId="25" borderId="7" applyNumberFormat="0" applyFont="0" applyAlignment="0" applyProtection="0"/>
    <xf numFmtId="0" fontId="27" fillId="0" borderId="8" applyNumberFormat="0" applyFont="0" applyFill="0" applyBorder="0" applyProtection="0">
      <alignment vertical="top" wrapText="1"/>
    </xf>
    <xf numFmtId="10" fontId="3" fillId="0" borderId="0" applyFont="0" applyFill="0" applyBorder="0" applyAlignment="0" applyProtection="0"/>
    <xf numFmtId="0" fontId="13" fillId="0" borderId="0"/>
    <xf numFmtId="0" fontId="24" fillId="0" borderId="0" applyNumberForma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3" fillId="0" borderId="0"/>
    <xf numFmtId="0" fontId="1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31" fillId="8" borderId="9" applyNumberFormat="0" applyAlignment="0" applyProtection="0"/>
    <xf numFmtId="0" fontId="32" fillId="21" borderId="10" applyNumberFormat="0" applyAlignment="0" applyProtection="0"/>
    <xf numFmtId="0" fontId="33" fillId="5" borderId="0" applyNumberFormat="0" applyBorder="0" applyAlignment="0" applyProtection="0"/>
    <xf numFmtId="0" fontId="34" fillId="0" borderId="11" applyNumberFormat="0" applyFill="0" applyAlignment="0" applyProtection="0"/>
    <xf numFmtId="0" fontId="17" fillId="22" borderId="3" applyNumberFormat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21" fillId="24" borderId="0" applyNumberFormat="0" applyBorder="0" applyAlignment="0" applyProtection="0"/>
    <xf numFmtId="0" fontId="22" fillId="21" borderId="9" applyNumberFormat="0" applyAlignment="0" applyProtection="0"/>
    <xf numFmtId="0" fontId="35" fillId="0" borderId="12" applyNumberFormat="0" applyFill="0" applyAlignment="0" applyProtection="0"/>
    <xf numFmtId="0" fontId="23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3" fillId="25" borderId="13" applyNumberFormat="0" applyFont="0" applyAlignment="0" applyProtection="0"/>
    <xf numFmtId="0" fontId="25" fillId="4" borderId="0" applyNumberFormat="0" applyBorder="0" applyAlignment="0" applyProtection="0"/>
    <xf numFmtId="0" fontId="9" fillId="0" borderId="0"/>
    <xf numFmtId="0" fontId="22" fillId="21" borderId="9" applyNumberFormat="0" applyAlignment="0" applyProtection="0"/>
    <xf numFmtId="43" fontId="3" fillId="0" borderId="0" applyFont="0" applyFill="0" applyBorder="0" applyAlignment="0" applyProtection="0"/>
    <xf numFmtId="0" fontId="33" fillId="5" borderId="0" applyNumberFormat="0" applyBorder="0" applyAlignment="0" applyProtection="0"/>
    <xf numFmtId="0" fontId="31" fillId="8" borderId="9" applyNumberFormat="0" applyAlignment="0" applyProtection="0"/>
    <xf numFmtId="0" fontId="34" fillId="0" borderId="11" applyNumberFormat="0" applyFill="0" applyAlignment="0" applyProtection="0"/>
    <xf numFmtId="0" fontId="9" fillId="0" borderId="0"/>
    <xf numFmtId="0" fontId="9" fillId="0" borderId="0"/>
    <xf numFmtId="0" fontId="8" fillId="25" borderId="13" applyNumberFormat="0" applyFont="0" applyAlignment="0" applyProtection="0"/>
    <xf numFmtId="0" fontId="32" fillId="21" borderId="10" applyNumberFormat="0" applyAlignment="0" applyProtection="0"/>
    <xf numFmtId="0" fontId="35" fillId="0" borderId="12" applyNumberFormat="0" applyFill="0" applyAlignment="0" applyProtection="0"/>
    <xf numFmtId="0" fontId="36" fillId="0" borderId="0" applyNumberFormat="0" applyFill="0" applyBorder="0" applyAlignment="0" applyProtection="0"/>
    <xf numFmtId="0" fontId="3" fillId="0" borderId="0"/>
    <xf numFmtId="0" fontId="13" fillId="0" borderId="0"/>
    <xf numFmtId="0" fontId="8" fillId="0" borderId="0"/>
    <xf numFmtId="0" fontId="8" fillId="0" borderId="0"/>
    <xf numFmtId="0" fontId="9" fillId="0" borderId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15" fillId="15" borderId="0" applyNumberFormat="0" applyBorder="0" applyAlignment="0" applyProtection="0"/>
    <xf numFmtId="0" fontId="3" fillId="0" borderId="0"/>
    <xf numFmtId="0" fontId="9" fillId="0" borderId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15" fillId="10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15" fillId="11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15" fillId="14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15" fillId="15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15" fillId="16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11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10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9" borderId="0" applyNumberFormat="0" applyBorder="0" applyAlignment="0" applyProtection="0"/>
    <xf numFmtId="0" fontId="8" fillId="7" borderId="0" applyNumberFormat="0" applyBorder="0" applyAlignment="0" applyProtection="0"/>
    <xf numFmtId="0" fontId="8" fillId="5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33" fillId="5" borderId="0" applyNumberFormat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1" fillId="24" borderId="0" applyNumberFormat="0" applyBorder="0" applyAlignment="0" applyProtection="0"/>
    <xf numFmtId="0" fontId="15" fillId="16" borderId="0" applyNumberFormat="0" applyBorder="0" applyAlignment="0" applyProtection="0"/>
    <xf numFmtId="0" fontId="39" fillId="0" borderId="0"/>
    <xf numFmtId="0" fontId="3" fillId="0" borderId="0"/>
    <xf numFmtId="0" fontId="9" fillId="0" borderId="0"/>
    <xf numFmtId="0" fontId="3" fillId="0" borderId="0"/>
    <xf numFmtId="0" fontId="9" fillId="0" borderId="0"/>
    <xf numFmtId="0" fontId="15" fillId="14" borderId="0" applyNumberFormat="0" applyBorder="0" applyAlignment="0" applyProtection="0"/>
    <xf numFmtId="0" fontId="25" fillId="4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15" fillId="13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15" fillId="13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15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15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6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1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10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9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8" borderId="0" applyNumberFormat="0" applyBorder="0" applyAlignment="0" applyProtection="0"/>
    <xf numFmtId="0" fontId="8" fillId="7" borderId="0" applyNumberFormat="0" applyBorder="0" applyAlignment="0" applyProtection="0"/>
    <xf numFmtId="0" fontId="8" fillId="6" borderId="0" applyNumberFormat="0" applyBorder="0" applyAlignment="0" applyProtection="0"/>
    <xf numFmtId="0" fontId="8" fillId="5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15" fillId="7" borderId="0" applyNumberFormat="0" applyBorder="0" applyAlignment="0" applyProtection="0"/>
    <xf numFmtId="0" fontId="8" fillId="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15" fillId="20" borderId="0" applyNumberFormat="0" applyBorder="0" applyAlignment="0" applyProtection="0"/>
    <xf numFmtId="0" fontId="8" fillId="3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15" fillId="12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15" fillId="4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15" fillId="7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15" fillId="10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15" fillId="42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15" fillId="20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15" fillId="12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15" fillId="45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15" fillId="15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15" fillId="18" borderId="0" applyNumberFormat="0" applyBorder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31" fillId="24" borderId="9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32" fillId="48" borderId="10" applyNumberFormat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33" fillId="7" borderId="0" applyNumberFormat="0" applyBorder="0" applyAlignment="0" applyProtection="0"/>
    <xf numFmtId="0" fontId="16" fillId="49" borderId="0"/>
    <xf numFmtId="0" fontId="16" fillId="47" borderId="0" applyNumberFormat="0" applyBorder="0" applyAlignment="0" applyProtection="0"/>
    <xf numFmtId="0" fontId="16" fillId="50" borderId="0"/>
    <xf numFmtId="0" fontId="16" fillId="50" borderId="0" applyNumberFormat="0" applyBorder="0" applyAlignment="0" applyProtection="0"/>
    <xf numFmtId="0" fontId="38" fillId="8" borderId="9" applyNumberFormat="0" applyAlignment="0" applyProtection="0"/>
    <xf numFmtId="0" fontId="36" fillId="0" borderId="14" applyNumberFormat="0" applyFill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17" fillId="22" borderId="3" applyNumberFormat="0" applyAlignment="0" applyProtection="0"/>
    <xf numFmtId="0" fontId="46" fillId="0" borderId="15" applyNumberFormat="0" applyFill="0" applyAlignment="0" applyProtection="0"/>
    <xf numFmtId="0" fontId="47" fillId="0" borderId="16" applyNumberFormat="0" applyFill="0" applyAlignment="0" applyProtection="0"/>
    <xf numFmtId="0" fontId="48" fillId="0" borderId="17" applyNumberFormat="0" applyFill="0" applyAlignment="0" applyProtection="0"/>
    <xf numFmtId="0" fontId="48" fillId="0" borderId="0" applyNumberFormat="0" applyFill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50" fillId="24" borderId="0" applyNumberFormat="0" applyBorder="0" applyAlignment="0" applyProtection="0"/>
    <xf numFmtId="0" fontId="30" fillId="26" borderId="0" applyNumberFormat="0" applyBorder="0" applyAlignment="0" applyProtection="0"/>
    <xf numFmtId="169" fontId="51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" fillId="0" borderId="0"/>
    <xf numFmtId="0" fontId="9" fillId="0" borderId="0"/>
    <xf numFmtId="0" fontId="3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2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8" fillId="0" borderId="0"/>
    <xf numFmtId="0" fontId="3" fillId="0" borderId="0"/>
    <xf numFmtId="0" fontId="3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6" fillId="0" borderId="0"/>
    <xf numFmtId="0" fontId="9" fillId="0" borderId="0"/>
    <xf numFmtId="0" fontId="3" fillId="0" borderId="0"/>
    <xf numFmtId="0" fontId="9" fillId="0" borderId="0"/>
    <xf numFmtId="0" fontId="3" fillId="0" borderId="0"/>
    <xf numFmtId="0" fontId="6" fillId="0" borderId="0"/>
    <xf numFmtId="0" fontId="8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4" fillId="48" borderId="9" applyNumberFormat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ill="0" applyBorder="0" applyAlignment="0" applyProtection="0"/>
    <xf numFmtId="10" fontId="39" fillId="0" borderId="0" applyFont="0" applyFill="0" applyBorder="0" applyAlignment="0" applyProtection="0"/>
    <xf numFmtId="10" fontId="3" fillId="0" borderId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0" fontId="3" fillId="0" borderId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2" applyNumberFormat="0" applyFill="0" applyAlignment="0" applyProtection="0"/>
    <xf numFmtId="0" fontId="35" fillId="0" borderId="12" applyNumberFormat="0" applyFill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Border="0" applyProtection="0">
      <alignment horizontal="left" vertical="top" wrapText="1"/>
    </xf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57" fillId="25" borderId="13" applyNumberFormat="0" applyFont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25" fillId="6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6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1" fillId="0" borderId="0"/>
    <xf numFmtId="0" fontId="31" fillId="8" borderId="19" applyNumberFormat="0" applyAlignment="0" applyProtection="0"/>
    <xf numFmtId="0" fontId="32" fillId="21" borderId="20" applyNumberFormat="0" applyAlignment="0" applyProtection="0"/>
    <xf numFmtId="0" fontId="22" fillId="21" borderId="19" applyNumberFormat="0" applyAlignment="0" applyProtection="0"/>
    <xf numFmtId="0" fontId="35" fillId="0" borderId="21" applyNumberFormat="0" applyFill="0" applyAlignment="0" applyProtection="0"/>
    <xf numFmtId="0" fontId="3" fillId="25" borderId="22" applyNumberFormat="0" applyFon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22" fillId="21" borderId="19" applyNumberFormat="0" applyAlignment="0" applyProtection="0"/>
    <xf numFmtId="43" fontId="3" fillId="0" borderId="0" applyFont="0" applyFill="0" applyBorder="0" applyAlignment="0" applyProtection="0"/>
    <xf numFmtId="0" fontId="31" fillId="8" borderId="19" applyNumberFormat="0" applyAlignment="0" applyProtection="0"/>
    <xf numFmtId="0" fontId="8" fillId="25" borderId="22" applyNumberFormat="0" applyFont="0" applyAlignment="0" applyProtection="0"/>
    <xf numFmtId="0" fontId="32" fillId="21" borderId="20" applyNumberFormat="0" applyAlignment="0" applyProtection="0"/>
    <xf numFmtId="0" fontId="35" fillId="0" borderId="21" applyNumberFormat="0" applyFill="0" applyAlignment="0" applyProtection="0"/>
    <xf numFmtId="43" fontId="3" fillId="0" borderId="0" applyFont="0" applyFill="0" applyBorder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31" fillId="24" borderId="19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32" fillId="48" borderId="20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8" fillId="25" borderId="22" applyNumberFormat="0" applyFont="0" applyAlignment="0" applyProtection="0"/>
    <xf numFmtId="0" fontId="8" fillId="25" borderId="22" applyNumberFormat="0" applyFon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4" fillId="48" borderId="19" applyNumberFormat="0" applyAlignment="0" applyProtection="0"/>
    <xf numFmtId="0" fontId="35" fillId="0" borderId="23" applyNumberFormat="0" applyFill="0" applyAlignment="0" applyProtection="0"/>
    <xf numFmtId="0" fontId="35" fillId="0" borderId="23" applyNumberFormat="0" applyFill="0" applyAlignment="0" applyProtection="0"/>
    <xf numFmtId="0" fontId="35" fillId="0" borderId="21" applyNumberFormat="0" applyFill="0" applyAlignment="0" applyProtection="0"/>
    <xf numFmtId="0" fontId="35" fillId="0" borderId="21" applyNumberFormat="0" applyFill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57" fillId="25" borderId="22" applyNumberFormat="0" applyFon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2" fillId="21" borderId="25" applyNumberFormat="0" applyAlignment="0" applyProtection="0"/>
    <xf numFmtId="0" fontId="22" fillId="21" borderId="24" applyNumberFormat="0" applyAlignment="0" applyProtection="0"/>
    <xf numFmtId="0" fontId="35" fillId="0" borderId="26" applyNumberFormat="0" applyFill="0" applyAlignment="0" applyProtection="0"/>
    <xf numFmtId="0" fontId="3" fillId="25" borderId="27" applyNumberFormat="0" applyFon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22" fillId="21" borderId="24" applyNumberFormat="0" applyAlignment="0" applyProtection="0"/>
    <xf numFmtId="43" fontId="3" fillId="0" borderId="0" applyFont="0" applyFill="0" applyBorder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8" fillId="25" borderId="27" applyNumberFormat="0" applyFont="0" applyAlignment="0" applyProtection="0"/>
    <xf numFmtId="0" fontId="32" fillId="21" borderId="25" applyNumberFormat="0" applyAlignment="0" applyProtection="0"/>
    <xf numFmtId="0" fontId="35" fillId="0" borderId="26" applyNumberFormat="0" applyFill="0" applyAlignment="0" applyProtection="0"/>
    <xf numFmtId="43" fontId="3" fillId="0" borderId="0" applyFont="0" applyFill="0" applyBorder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31" fillId="24" borderId="24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32" fillId="48" borderId="25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8" fillId="25" borderId="27" applyNumberFormat="0" applyFont="0" applyAlignment="0" applyProtection="0"/>
    <xf numFmtId="0" fontId="8" fillId="25" borderId="27" applyNumberFormat="0" applyFon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4" fillId="48" borderId="24" applyNumberFormat="0" applyAlignment="0" applyProtection="0"/>
    <xf numFmtId="0" fontId="35" fillId="0" borderId="28" applyNumberFormat="0" applyFill="0" applyAlignment="0" applyProtection="0"/>
    <xf numFmtId="0" fontId="35" fillId="0" borderId="28" applyNumberFormat="0" applyFill="0" applyAlignment="0" applyProtection="0"/>
    <xf numFmtId="0" fontId="35" fillId="0" borderId="26" applyNumberFormat="0" applyFill="0" applyAlignment="0" applyProtection="0"/>
    <xf numFmtId="0" fontId="35" fillId="0" borderId="26" applyNumberFormat="0" applyFill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57" fillId="25" borderId="27" applyNumberFormat="0" applyFon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10" fillId="0" borderId="0" applyNumberFormat="0" applyFont="0" applyFill="0" applyBorder="0" applyAlignment="0" applyProtection="0">
      <alignment vertical="top"/>
    </xf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25" borderId="27" applyNumberFormat="0" applyFont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2" fillId="21" borderId="24" applyNumberFormat="0" applyAlignment="0" applyProtection="0"/>
    <xf numFmtId="43" fontId="3" fillId="0" borderId="0" applyFont="0" applyFill="0" applyBorder="0" applyAlignment="0" applyProtection="0"/>
    <xf numFmtId="0" fontId="31" fillId="8" borderId="24" applyNumberFormat="0" applyAlignment="0" applyProtection="0"/>
    <xf numFmtId="0" fontId="8" fillId="25" borderId="27" applyNumberFormat="0" applyFon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2" fillId="21" borderId="25" applyNumberFormat="0" applyAlignment="0" applyProtection="0"/>
    <xf numFmtId="0" fontId="22" fillId="21" borderId="24" applyNumberFormat="0" applyAlignment="0" applyProtection="0"/>
    <xf numFmtId="0" fontId="35" fillId="0" borderId="26" applyNumberFormat="0" applyFill="0" applyAlignment="0" applyProtection="0"/>
    <xf numFmtId="0" fontId="3" fillId="25" borderId="27" applyNumberFormat="0" applyFon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22" fillId="21" borderId="24" applyNumberFormat="0" applyAlignment="0" applyProtection="0"/>
    <xf numFmtId="43" fontId="3" fillId="0" borderId="0" applyFont="0" applyFill="0" applyBorder="0" applyAlignment="0" applyProtection="0"/>
    <xf numFmtId="0" fontId="31" fillId="8" borderId="24" applyNumberFormat="0" applyAlignment="0" applyProtection="0"/>
    <xf numFmtId="0" fontId="8" fillId="25" borderId="27" applyNumberFormat="0" applyFont="0" applyAlignment="0" applyProtection="0"/>
    <xf numFmtId="0" fontId="32" fillId="21" borderId="25" applyNumberFormat="0" applyAlignment="0" applyProtection="0"/>
    <xf numFmtId="0" fontId="35" fillId="0" borderId="26" applyNumberFormat="0" applyFill="0" applyAlignment="0" applyProtection="0"/>
    <xf numFmtId="43" fontId="3" fillId="0" borderId="0" applyFont="0" applyFill="0" applyBorder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31" fillId="24" borderId="24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32" fillId="48" borderId="25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8" fillId="25" borderId="27" applyNumberFormat="0" applyFont="0" applyAlignment="0" applyProtection="0"/>
    <xf numFmtId="0" fontId="8" fillId="25" borderId="27" applyNumberFormat="0" applyFon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4" fillId="48" borderId="24" applyNumberFormat="0" applyAlignment="0" applyProtection="0"/>
    <xf numFmtId="0" fontId="35" fillId="0" borderId="28" applyNumberFormat="0" applyFill="0" applyAlignment="0" applyProtection="0"/>
    <xf numFmtId="0" fontId="35" fillId="0" borderId="28" applyNumberFormat="0" applyFill="0" applyAlignment="0" applyProtection="0"/>
    <xf numFmtId="0" fontId="35" fillId="0" borderId="26" applyNumberFormat="0" applyFill="0" applyAlignment="0" applyProtection="0"/>
    <xf numFmtId="0" fontId="35" fillId="0" borderId="26" applyNumberFormat="0" applyFill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57" fillId="25" borderId="27" applyNumberFormat="0" applyFon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1" fillId="8" borderId="24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215">
    <xf numFmtId="0" fontId="0" fillId="0" borderId="0" xfId="0"/>
    <xf numFmtId="0" fontId="5" fillId="0" borderId="0" xfId="1" applyFont="1"/>
    <xf numFmtId="0" fontId="7" fillId="0" borderId="0" xfId="1" applyFont="1"/>
    <xf numFmtId="0" fontId="5" fillId="0" borderId="0" xfId="1" applyFont="1" applyAlignment="1">
      <alignment horizontal="center" vertical="center" wrapText="1"/>
    </xf>
    <xf numFmtId="49" fontId="5" fillId="0" borderId="0" xfId="1" applyNumberFormat="1" applyFont="1" applyAlignment="1">
      <alignment vertical="center" wrapText="1"/>
    </xf>
    <xf numFmtId="4" fontId="5" fillId="0" borderId="0" xfId="1" applyNumberFormat="1" applyFont="1" applyAlignment="1">
      <alignment horizontal="center" vertical="center" wrapText="1"/>
    </xf>
    <xf numFmtId="49" fontId="7" fillId="0" borderId="1" xfId="5" applyNumberFormat="1" applyFont="1" applyBorder="1" applyAlignment="1">
      <alignment horizontal="left" vertical="center" wrapText="1"/>
    </xf>
    <xf numFmtId="49" fontId="5" fillId="0" borderId="1" xfId="5" quotePrefix="1" applyNumberFormat="1" applyFont="1" applyBorder="1" applyAlignment="1">
      <alignment horizontal="left" vertical="center" wrapText="1"/>
    </xf>
    <xf numFmtId="0" fontId="29" fillId="0" borderId="0" xfId="1" applyFont="1"/>
    <xf numFmtId="49" fontId="5" fillId="0" borderId="1" xfId="5" applyNumberFormat="1" applyFont="1" applyBorder="1" applyAlignment="1">
      <alignment horizontal="left" vertical="center" wrapText="1"/>
    </xf>
    <xf numFmtId="0" fontId="7" fillId="0" borderId="1" xfId="5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0" fontId="5" fillId="0" borderId="0" xfId="1" applyFont="1" applyAlignment="1">
      <alignment vertical="center"/>
    </xf>
    <xf numFmtId="0" fontId="5" fillId="0" borderId="0" xfId="0" applyFont="1"/>
    <xf numFmtId="0" fontId="5" fillId="0" borderId="1" xfId="0" applyFont="1" applyBorder="1" applyAlignment="1">
      <alignment horizontal="left" vertical="center" wrapText="1"/>
    </xf>
    <xf numFmtId="0" fontId="5" fillId="53" borderId="0" xfId="1" applyFont="1" applyFill="1"/>
    <xf numFmtId="0" fontId="7" fillId="0" borderId="0" xfId="1" applyFont="1" applyAlignment="1">
      <alignment vertical="center"/>
    </xf>
    <xf numFmtId="49" fontId="62" fillId="0" borderId="1" xfId="5" applyNumberFormat="1" applyFont="1" applyBorder="1" applyAlignment="1">
      <alignment horizontal="left" vertical="center" wrapText="1"/>
    </xf>
    <xf numFmtId="0" fontId="62" fillId="0" borderId="1" xfId="5" applyFont="1" applyBorder="1" applyAlignment="1">
      <alignment horizontal="center" vertical="center" wrapText="1"/>
    </xf>
    <xf numFmtId="0" fontId="5" fillId="54" borderId="0" xfId="1" applyFont="1" applyFill="1"/>
    <xf numFmtId="0" fontId="29" fillId="55" borderId="0" xfId="1" applyFont="1" applyFill="1"/>
    <xf numFmtId="0" fontId="5" fillId="55" borderId="0" xfId="1" applyFont="1" applyFill="1"/>
    <xf numFmtId="0" fontId="5" fillId="55" borderId="0" xfId="0" applyFont="1" applyFill="1"/>
    <xf numFmtId="0" fontId="62" fillId="55" borderId="0" xfId="0" applyFont="1" applyFill="1"/>
    <xf numFmtId="0" fontId="5" fillId="55" borderId="0" xfId="7" applyFont="1" applyFill="1"/>
    <xf numFmtId="0" fontId="62" fillId="55" borderId="0" xfId="7" applyFont="1" applyFill="1"/>
    <xf numFmtId="0" fontId="5" fillId="0" borderId="1" xfId="221" applyFont="1" applyFill="1" applyBorder="1" applyAlignment="1">
      <alignment horizontal="center" vertical="center" wrapText="1"/>
    </xf>
    <xf numFmtId="49" fontId="5" fillId="0" borderId="1" xfId="221" applyNumberFormat="1" applyFont="1" applyFill="1" applyBorder="1" applyAlignment="1">
      <alignment horizontal="left" vertical="center" wrapText="1"/>
    </xf>
    <xf numFmtId="0" fontId="5" fillId="0" borderId="1" xfId="221" applyFont="1" applyFill="1" applyBorder="1" applyAlignment="1">
      <alignment horizontal="center" vertical="center"/>
    </xf>
    <xf numFmtId="0" fontId="5" fillId="0" borderId="0" xfId="221" applyFont="1" applyFill="1" applyAlignment="1">
      <alignment horizontal="center" vertical="center" wrapText="1"/>
    </xf>
    <xf numFmtId="49" fontId="5" fillId="0" borderId="0" xfId="221" applyNumberFormat="1" applyFont="1" applyFill="1" applyAlignment="1">
      <alignment vertical="center" wrapText="1"/>
    </xf>
    <xf numFmtId="4" fontId="5" fillId="0" borderId="0" xfId="221" applyNumberFormat="1" applyFont="1" applyFill="1" applyAlignment="1">
      <alignment horizontal="center" vertical="center" wrapText="1"/>
    </xf>
    <xf numFmtId="49" fontId="7" fillId="0" borderId="1" xfId="3" applyNumberFormat="1" applyFont="1" applyFill="1" applyBorder="1" applyAlignment="1">
      <alignment horizontal="left" vertical="center" wrapText="1"/>
    </xf>
    <xf numFmtId="0" fontId="7" fillId="0" borderId="1" xfId="3" applyFont="1" applyFill="1" applyBorder="1" applyAlignment="1">
      <alignment horizontal="center" vertical="center" wrapText="1"/>
    </xf>
    <xf numFmtId="49" fontId="5" fillId="0" borderId="1" xfId="4" quotePrefix="1" applyNumberFormat="1" applyFont="1" applyFill="1" applyBorder="1" applyAlignment="1">
      <alignment horizontal="left" vertical="center" wrapText="1"/>
    </xf>
    <xf numFmtId="4" fontId="5" fillId="0" borderId="1" xfId="4" applyNumberFormat="1" applyFont="1" applyFill="1" applyBorder="1" applyAlignment="1">
      <alignment horizontal="center" vertical="center" wrapText="1"/>
    </xf>
    <xf numFmtId="49" fontId="7" fillId="0" borderId="1" xfId="5" applyNumberFormat="1" applyFont="1" applyFill="1" applyBorder="1" applyAlignment="1">
      <alignment horizontal="left" vertical="center" wrapText="1"/>
    </xf>
    <xf numFmtId="0" fontId="7" fillId="0" borderId="1" xfId="5" applyFont="1" applyFill="1" applyBorder="1" applyAlignment="1">
      <alignment horizontal="center" vertical="center" wrapText="1"/>
    </xf>
    <xf numFmtId="49" fontId="5" fillId="0" borderId="1" xfId="5" applyNumberFormat="1" applyFont="1" applyFill="1" applyBorder="1" applyAlignment="1">
      <alignment horizontal="left" vertical="center" wrapText="1"/>
    </xf>
    <xf numFmtId="0" fontId="5" fillId="0" borderId="1" xfId="5" applyFont="1" applyFill="1" applyBorder="1" applyAlignment="1">
      <alignment horizontal="center" vertical="center" wrapText="1"/>
    </xf>
    <xf numFmtId="49" fontId="5" fillId="0" borderId="1" xfId="5" quotePrefix="1" applyNumberFormat="1" applyFont="1" applyFill="1" applyBorder="1" applyAlignment="1">
      <alignment horizontal="left" vertical="center" wrapText="1"/>
    </xf>
    <xf numFmtId="49" fontId="5" fillId="0" borderId="1" xfId="6" applyNumberFormat="1" applyFont="1" applyFill="1" applyBorder="1" applyAlignment="1" applyProtection="1">
      <alignment horizontal="left" vertical="center" wrapText="1"/>
      <protection hidden="1"/>
    </xf>
    <xf numFmtId="49" fontId="5" fillId="0" borderId="1" xfId="7" quotePrefix="1" applyNumberFormat="1" applyFont="1" applyFill="1" applyBorder="1" applyAlignment="1">
      <alignment vertical="center" wrapText="1"/>
    </xf>
    <xf numFmtId="49" fontId="5" fillId="0" borderId="1" xfId="3" applyNumberFormat="1" applyFont="1" applyFill="1" applyBorder="1" applyAlignment="1">
      <alignment horizontal="left" vertical="center" wrapText="1"/>
    </xf>
    <xf numFmtId="49" fontId="7" fillId="0" borderId="1" xfId="7" quotePrefix="1" applyNumberFormat="1" applyFont="1" applyFill="1" applyBorder="1" applyAlignment="1">
      <alignment vertical="center" wrapText="1"/>
    </xf>
    <xf numFmtId="0" fontId="5" fillId="0" borderId="1" xfId="3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49" fontId="5" fillId="0" borderId="0" xfId="1" applyNumberFormat="1" applyFont="1" applyFill="1" applyAlignment="1">
      <alignment vertical="center" wrapText="1"/>
    </xf>
    <xf numFmtId="4" fontId="5" fillId="0" borderId="0" xfId="1" applyNumberFormat="1" applyFont="1" applyFill="1" applyAlignment="1">
      <alignment horizontal="center" vertical="center" wrapText="1"/>
    </xf>
    <xf numFmtId="0" fontId="5" fillId="0" borderId="0" xfId="1" applyFont="1" applyFill="1"/>
    <xf numFmtId="0" fontId="5" fillId="0" borderId="1" xfId="4" applyFont="1" applyFill="1" applyBorder="1" applyAlignment="1">
      <alignment horizontal="center" vertical="center" wrapText="1"/>
    </xf>
    <xf numFmtId="49" fontId="5" fillId="0" borderId="1" xfId="6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7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2" fillId="0" borderId="1" xfId="5" applyFont="1" applyFill="1" applyBorder="1" applyAlignment="1">
      <alignment horizontal="center" vertical="center" wrapText="1"/>
    </xf>
    <xf numFmtId="49" fontId="62" fillId="0" borderId="1" xfId="5" applyNumberFormat="1" applyFont="1" applyFill="1" applyBorder="1" applyAlignment="1">
      <alignment horizontal="left" vertical="center" wrapText="1"/>
    </xf>
    <xf numFmtId="49" fontId="62" fillId="0" borderId="1" xfId="5" quotePrefix="1" applyNumberFormat="1" applyFont="1" applyFill="1" applyBorder="1" applyAlignment="1">
      <alignment horizontal="left" vertical="center" wrapText="1"/>
    </xf>
    <xf numFmtId="4" fontId="5" fillId="0" borderId="1" xfId="5" applyNumberFormat="1" applyFont="1" applyFill="1" applyBorder="1" applyAlignment="1">
      <alignment horizontal="center" vertical="center" wrapText="1"/>
    </xf>
    <xf numFmtId="49" fontId="5" fillId="0" borderId="1" xfId="5" quotePrefix="1" applyNumberFormat="1" applyFont="1" applyFill="1" applyBorder="1" applyAlignment="1">
      <alignment vertical="center" wrapText="1"/>
    </xf>
    <xf numFmtId="4" fontId="7" fillId="0" borderId="1" xfId="5" applyNumberFormat="1" applyFont="1" applyFill="1" applyBorder="1" applyAlignment="1">
      <alignment horizontal="center" vertical="center" wrapText="1"/>
    </xf>
    <xf numFmtId="49" fontId="5" fillId="0" borderId="1" xfId="1149" applyNumberFormat="1" applyFont="1" applyFill="1" applyBorder="1" applyAlignment="1">
      <alignment vertical="center" wrapText="1"/>
    </xf>
    <xf numFmtId="0" fontId="5" fillId="0" borderId="1" xfId="1149" applyFont="1" applyFill="1" applyBorder="1" applyAlignment="1">
      <alignment horizontal="center" vertical="center" wrapText="1"/>
    </xf>
    <xf numFmtId="4" fontId="7" fillId="0" borderId="1" xfId="3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5" fillId="0" borderId="1" xfId="3" applyNumberFormat="1" applyFont="1" applyFill="1" applyBorder="1" applyAlignment="1">
      <alignment horizontal="center" vertical="center" wrapText="1"/>
    </xf>
    <xf numFmtId="4" fontId="5" fillId="0" borderId="1" xfId="7" applyNumberFormat="1" applyFont="1" applyFill="1" applyBorder="1" applyAlignment="1">
      <alignment horizontal="center" vertical="center" wrapText="1"/>
    </xf>
    <xf numFmtId="0" fontId="7" fillId="0" borderId="1" xfId="7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4" fontId="7" fillId="0" borderId="1" xfId="221" applyNumberFormat="1" applyFont="1" applyFill="1" applyBorder="1" applyAlignment="1">
      <alignment horizontal="center" vertical="center" wrapText="1"/>
    </xf>
    <xf numFmtId="49" fontId="7" fillId="0" borderId="1" xfId="221" applyNumberFormat="1" applyFont="1" applyFill="1" applyBorder="1" applyAlignment="1">
      <alignment horizontal="left" vertical="center" wrapText="1"/>
    </xf>
    <xf numFmtId="0" fontId="7" fillId="0" borderId="1" xfId="221" applyFont="1" applyFill="1" applyBorder="1" applyAlignment="1">
      <alignment horizontal="center" vertical="center"/>
    </xf>
    <xf numFmtId="4" fontId="7" fillId="0" borderId="1" xfId="221" applyNumberFormat="1" applyFont="1" applyFill="1" applyBorder="1" applyAlignment="1">
      <alignment horizontal="center" vertical="center"/>
    </xf>
    <xf numFmtId="2" fontId="5" fillId="0" borderId="1" xfId="221" applyNumberFormat="1" applyFont="1" applyFill="1" applyBorder="1" applyAlignment="1">
      <alignment horizontal="center" vertical="center"/>
    </xf>
    <xf numFmtId="3" fontId="67" fillId="53" borderId="1" xfId="1178" applyNumberFormat="1" applyFont="1" applyFill="1" applyBorder="1" applyAlignment="1">
      <alignment horizontal="center" vertical="center" wrapText="1"/>
    </xf>
    <xf numFmtId="3" fontId="68" fillId="53" borderId="1" xfId="1178" applyNumberFormat="1" applyFont="1" applyFill="1" applyBorder="1" applyAlignment="1">
      <alignment horizontal="center" vertical="center"/>
    </xf>
    <xf numFmtId="3" fontId="69" fillId="53" borderId="29" xfId="1178" applyNumberFormat="1" applyFont="1" applyFill="1" applyBorder="1" applyAlignment="1">
      <alignment horizontal="center" vertical="center" wrapText="1"/>
    </xf>
    <xf numFmtId="3" fontId="70" fillId="0" borderId="1" xfId="1178" applyNumberFormat="1" applyFont="1" applyBorder="1" applyAlignment="1">
      <alignment horizontal="center" vertical="center"/>
    </xf>
    <xf numFmtId="4" fontId="70" fillId="0" borderId="1" xfId="1178" applyNumberFormat="1" applyFont="1" applyBorder="1" applyAlignment="1">
      <alignment horizontal="left" vertical="center" wrapText="1"/>
    </xf>
    <xf numFmtId="0" fontId="71" fillId="53" borderId="1" xfId="1178" applyFont="1" applyFill="1" applyBorder="1" applyAlignment="1">
      <alignment horizontal="center" vertical="center"/>
    </xf>
    <xf numFmtId="0" fontId="4" fillId="53" borderId="1" xfId="1178" applyFont="1" applyFill="1" applyBorder="1" applyAlignment="1">
      <alignment horizontal="center" vertical="center"/>
    </xf>
    <xf numFmtId="0" fontId="66" fillId="0" borderId="1" xfId="1204" applyFont="1" applyBorder="1" applyAlignment="1">
      <alignment horizontal="center" vertical="center" wrapText="1"/>
    </xf>
    <xf numFmtId="0" fontId="66" fillId="0" borderId="1" xfId="1204" applyFont="1" applyBorder="1" applyAlignment="1">
      <alignment horizontal="left" vertical="center" wrapText="1"/>
    </xf>
    <xf numFmtId="49" fontId="66" fillId="0" borderId="1" xfId="5" applyNumberFormat="1" applyFont="1" applyBorder="1" applyAlignment="1">
      <alignment horizontal="left" vertical="center" wrapText="1"/>
    </xf>
    <xf numFmtId="0" fontId="66" fillId="0" borderId="0" xfId="1200" applyFont="1"/>
    <xf numFmtId="0" fontId="66" fillId="0" borderId="1" xfId="0" applyFont="1" applyBorder="1" applyAlignment="1" applyProtection="1">
      <alignment horizontal="left" vertical="center" wrapText="1"/>
      <protection hidden="1"/>
    </xf>
    <xf numFmtId="0" fontId="66" fillId="0" borderId="0" xfId="1204" applyFont="1" applyAlignment="1">
      <alignment horizontal="center" vertical="center" wrapText="1"/>
    </xf>
    <xf numFmtId="4" fontId="66" fillId="0" borderId="0" xfId="1204" applyNumberFormat="1" applyFont="1"/>
    <xf numFmtId="0" fontId="66" fillId="0" borderId="0" xfId="1204" applyFont="1"/>
    <xf numFmtId="4" fontId="4" fillId="0" borderId="0" xfId="1204" applyNumberFormat="1" applyFont="1"/>
    <xf numFmtId="0" fontId="4" fillId="0" borderId="0" xfId="1204" applyFont="1"/>
    <xf numFmtId="4" fontId="66" fillId="53" borderId="0" xfId="1204" applyNumberFormat="1" applyFont="1" applyFill="1"/>
    <xf numFmtId="0" fontId="66" fillId="53" borderId="0" xfId="1204" applyFont="1" applyFill="1"/>
    <xf numFmtId="172" fontId="66" fillId="0" borderId="1" xfId="1200" applyNumberFormat="1" applyFont="1" applyBorder="1" applyAlignment="1">
      <alignment horizontal="center" vertical="center"/>
    </xf>
    <xf numFmtId="172" fontId="66" fillId="0" borderId="1" xfId="1204" applyNumberFormat="1" applyFont="1" applyBorder="1" applyAlignment="1">
      <alignment horizontal="center" vertical="center"/>
    </xf>
    <xf numFmtId="172" fontId="4" fillId="0" borderId="1" xfId="1204" applyNumberFormat="1" applyFont="1" applyBorder="1" applyAlignment="1">
      <alignment horizontal="center" vertical="center"/>
    </xf>
    <xf numFmtId="0" fontId="66" fillId="0" borderId="0" xfId="1204" applyFont="1" applyAlignment="1">
      <alignment horizontal="center"/>
    </xf>
    <xf numFmtId="44" fontId="67" fillId="0" borderId="1" xfId="1178" applyNumberFormat="1" applyFont="1" applyFill="1" applyBorder="1" applyAlignment="1">
      <alignment horizontal="center" vertical="center" wrapText="1"/>
    </xf>
    <xf numFmtId="44" fontId="4" fillId="53" borderId="29" xfId="1178" applyNumberFormat="1" applyFont="1" applyFill="1" applyBorder="1" applyAlignment="1">
      <alignment horizontal="center" vertical="center"/>
    </xf>
    <xf numFmtId="44" fontId="67" fillId="56" borderId="1" xfId="1178" applyNumberFormat="1" applyFont="1" applyFill="1" applyBorder="1" applyAlignment="1">
      <alignment horizontal="center" vertical="center" wrapText="1"/>
    </xf>
    <xf numFmtId="44" fontId="4" fillId="56" borderId="1" xfId="1178" applyNumberFormat="1" applyFont="1" applyFill="1" applyBorder="1" applyAlignment="1">
      <alignment horizontal="center" vertical="center"/>
    </xf>
    <xf numFmtId="4" fontId="70" fillId="57" borderId="1" xfId="1178" applyNumberFormat="1" applyFont="1" applyFill="1" applyBorder="1" applyAlignment="1">
      <alignment horizontal="center" vertical="center" wrapText="1"/>
    </xf>
    <xf numFmtId="170" fontId="70" fillId="57" borderId="1" xfId="1178" applyNumberFormat="1" applyFont="1" applyFill="1" applyBorder="1" applyAlignment="1">
      <alignment horizontal="center" vertical="center" wrapText="1"/>
    </xf>
    <xf numFmtId="3" fontId="69" fillId="58" borderId="1" xfId="1178" applyNumberFormat="1" applyFont="1" applyFill="1" applyBorder="1" applyAlignment="1">
      <alignment horizontal="center" vertical="center"/>
    </xf>
    <xf numFmtId="3" fontId="69" fillId="58" borderId="1" xfId="1178" applyNumberFormat="1" applyFont="1" applyFill="1" applyBorder="1" applyAlignment="1">
      <alignment horizontal="center" vertical="center" wrapText="1"/>
    </xf>
    <xf numFmtId="3" fontId="69" fillId="53" borderId="1" xfId="1178" applyNumberFormat="1" applyFont="1" applyFill="1" applyBorder="1" applyAlignment="1">
      <alignment horizontal="center" vertical="center" wrapText="1"/>
    </xf>
    <xf numFmtId="3" fontId="70" fillId="56" borderId="1" xfId="1178" applyNumberFormat="1" applyFont="1" applyFill="1" applyBorder="1" applyAlignment="1">
      <alignment horizontal="center" vertical="center"/>
    </xf>
    <xf numFmtId="4" fontId="67" fillId="56" borderId="1" xfId="1178" applyNumberFormat="1" applyFont="1" applyFill="1" applyBorder="1" applyAlignment="1">
      <alignment horizontal="center" vertical="center" wrapText="1"/>
    </xf>
    <xf numFmtId="170" fontId="67" fillId="56" borderId="29" xfId="1178" applyNumberFormat="1" applyFont="1" applyFill="1" applyBorder="1" applyAlignment="1">
      <alignment horizontal="right" vertical="center" wrapText="1"/>
    </xf>
    <xf numFmtId="0" fontId="5" fillId="0" borderId="0" xfId="221" applyFont="1"/>
    <xf numFmtId="172" fontId="5" fillId="0" borderId="1" xfId="221" applyNumberFormat="1" applyFont="1" applyFill="1" applyBorder="1" applyAlignment="1">
      <alignment vertical="center"/>
    </xf>
    <xf numFmtId="172" fontId="7" fillId="0" borderId="1" xfId="221" applyNumberFormat="1" applyFont="1" applyFill="1" applyBorder="1" applyAlignment="1">
      <alignment vertical="center"/>
    </xf>
    <xf numFmtId="0" fontId="5" fillId="0" borderId="0" xfId="221" applyFont="1" applyFill="1"/>
    <xf numFmtId="44" fontId="5" fillId="0" borderId="1" xfId="1" applyNumberFormat="1" applyFont="1" applyBorder="1" applyAlignment="1">
      <alignment vertical="center"/>
    </xf>
    <xf numFmtId="44" fontId="5" fillId="0" borderId="1" xfId="0" applyNumberFormat="1" applyFont="1" applyBorder="1" applyAlignment="1">
      <alignment vertical="center"/>
    </xf>
    <xf numFmtId="44" fontId="5" fillId="0" borderId="1" xfId="7" applyNumberFormat="1" applyFont="1" applyBorder="1" applyAlignment="1">
      <alignment vertical="center"/>
    </xf>
    <xf numFmtId="44" fontId="62" fillId="0" borderId="1" xfId="7" applyNumberFormat="1" applyFont="1" applyBorder="1" applyAlignment="1">
      <alignment vertical="center"/>
    </xf>
    <xf numFmtId="44" fontId="62" fillId="0" borderId="1" xfId="0" applyNumberFormat="1" applyFont="1" applyBorder="1" applyAlignment="1">
      <alignment vertical="center"/>
    </xf>
    <xf numFmtId="44" fontId="5" fillId="0" borderId="0" xfId="1" applyNumberFormat="1" applyFont="1" applyAlignment="1">
      <alignment vertical="center"/>
    </xf>
    <xf numFmtId="44" fontId="5" fillId="0" borderId="0" xfId="1" applyNumberFormat="1" applyFont="1"/>
    <xf numFmtId="0" fontId="7" fillId="0" borderId="1" xfId="2" applyFont="1" applyFill="1" applyBorder="1" applyAlignment="1">
      <alignment vertical="center" wrapText="1"/>
    </xf>
    <xf numFmtId="4" fontId="5" fillId="0" borderId="0" xfId="1" applyNumberFormat="1" applyFont="1"/>
    <xf numFmtId="44" fontId="7" fillId="0" borderId="1" xfId="3" applyNumberFormat="1" applyFont="1" applyFill="1" applyBorder="1" applyAlignment="1">
      <alignment horizontal="center" vertical="center" wrapText="1"/>
    </xf>
    <xf numFmtId="44" fontId="5" fillId="0" borderId="1" xfId="4" applyNumberFormat="1" applyFont="1" applyFill="1" applyBorder="1" applyAlignment="1">
      <alignment horizontal="center" vertical="center" wrapText="1"/>
    </xf>
    <xf numFmtId="44" fontId="7" fillId="0" borderId="1" xfId="5" applyNumberFormat="1" applyFont="1" applyFill="1" applyBorder="1" applyAlignment="1">
      <alignment horizontal="center" vertical="center" wrapText="1"/>
    </xf>
    <xf numFmtId="44" fontId="5" fillId="0" borderId="1" xfId="5" applyNumberFormat="1" applyFont="1" applyFill="1" applyBorder="1" applyAlignment="1">
      <alignment horizontal="center" vertical="center" wrapText="1"/>
    </xf>
    <xf numFmtId="44" fontId="5" fillId="0" borderId="1" xfId="0" applyNumberFormat="1" applyFont="1" applyFill="1" applyBorder="1" applyAlignment="1">
      <alignment horizontal="center" vertical="center"/>
    </xf>
    <xf numFmtId="44" fontId="5" fillId="0" borderId="1" xfId="3" applyNumberFormat="1" applyFont="1" applyFill="1" applyBorder="1" applyAlignment="1">
      <alignment horizontal="center" vertical="center" wrapText="1"/>
    </xf>
    <xf numFmtId="44" fontId="5" fillId="0" borderId="1" xfId="7" applyNumberFormat="1" applyFont="1" applyFill="1" applyBorder="1" applyAlignment="1">
      <alignment horizontal="center" vertical="center" wrapText="1"/>
    </xf>
    <xf numFmtId="44" fontId="5" fillId="0" borderId="0" xfId="1" applyNumberFormat="1" applyFont="1" applyFill="1"/>
    <xf numFmtId="0" fontId="7" fillId="0" borderId="1" xfId="2" applyFont="1" applyBorder="1" applyAlignment="1">
      <alignment vertical="center" wrapText="1"/>
    </xf>
    <xf numFmtId="4" fontId="7" fillId="0" borderId="1" xfId="1" applyNumberFormat="1" applyFont="1" applyFill="1" applyBorder="1" applyAlignment="1">
      <alignment horizontal="center" vertical="center" wrapText="1"/>
    </xf>
    <xf numFmtId="44" fontId="7" fillId="0" borderId="1" xfId="221" applyNumberFormat="1" applyFont="1" applyFill="1" applyBorder="1" applyAlignment="1">
      <alignment vertical="center"/>
    </xf>
    <xf numFmtId="44" fontId="7" fillId="0" borderId="1" xfId="0" applyNumberFormat="1" applyFont="1" applyFill="1" applyBorder="1" applyAlignment="1">
      <alignment horizontal="center" vertical="center"/>
    </xf>
    <xf numFmtId="44" fontId="5" fillId="0" borderId="1" xfId="1" applyNumberFormat="1" applyFont="1" applyFill="1" applyBorder="1" applyAlignment="1">
      <alignment vertical="center"/>
    </xf>
    <xf numFmtId="0" fontId="5" fillId="59" borderId="1" xfId="5" applyFont="1" applyFill="1" applyBorder="1" applyAlignment="1">
      <alignment horizontal="center" vertical="center" wrapText="1"/>
    </xf>
    <xf numFmtId="0" fontId="5" fillId="59" borderId="1" xfId="0" applyFont="1" applyFill="1" applyBorder="1" applyAlignment="1">
      <alignment horizontal="center" vertical="center" wrapText="1"/>
    </xf>
    <xf numFmtId="44" fontId="5" fillId="59" borderId="1" xfId="1" applyNumberFormat="1" applyFont="1" applyFill="1" applyBorder="1" applyAlignment="1">
      <alignment vertical="center"/>
    </xf>
    <xf numFmtId="0" fontId="5" fillId="59" borderId="1" xfId="0" applyFont="1" applyFill="1" applyBorder="1" applyAlignment="1">
      <alignment horizontal="left" vertical="center" wrapText="1"/>
    </xf>
    <xf numFmtId="0" fontId="62" fillId="59" borderId="1" xfId="5" applyFont="1" applyFill="1" applyBorder="1" applyAlignment="1">
      <alignment horizontal="center" vertical="center" wrapText="1"/>
    </xf>
    <xf numFmtId="49" fontId="62" fillId="59" borderId="1" xfId="5" applyNumberFormat="1" applyFont="1" applyFill="1" applyBorder="1" applyAlignment="1">
      <alignment horizontal="left" vertical="center" wrapText="1"/>
    </xf>
    <xf numFmtId="44" fontId="62" fillId="0" borderId="1" xfId="0" applyNumberFormat="1" applyFont="1" applyFill="1" applyBorder="1" applyAlignment="1">
      <alignment vertical="center"/>
    </xf>
    <xf numFmtId="44" fontId="62" fillId="59" borderId="1" xfId="0" applyNumberFormat="1" applyFont="1" applyFill="1" applyBorder="1" applyAlignment="1">
      <alignment vertical="center"/>
    </xf>
    <xf numFmtId="0" fontId="72" fillId="0" borderId="0" xfId="0" applyFont="1"/>
    <xf numFmtId="44" fontId="72" fillId="59" borderId="1" xfId="0" applyNumberFormat="1" applyFont="1" applyFill="1" applyBorder="1" applyAlignment="1">
      <alignment vertical="center"/>
    </xf>
    <xf numFmtId="0" fontId="72" fillId="0" borderId="0" xfId="0" applyFont="1" applyFill="1"/>
    <xf numFmtId="44" fontId="72" fillId="0" borderId="0" xfId="0" applyNumberFormat="1" applyFont="1" applyFill="1" applyAlignment="1">
      <alignment vertical="center"/>
    </xf>
    <xf numFmtId="0" fontId="7" fillId="59" borderId="1" xfId="5" applyFont="1" applyFill="1" applyBorder="1" applyAlignment="1">
      <alignment horizontal="center" vertical="center" wrapText="1"/>
    </xf>
    <xf numFmtId="49" fontId="7" fillId="59" borderId="1" xfId="5" applyNumberFormat="1" applyFont="1" applyFill="1" applyBorder="1" applyAlignment="1">
      <alignment horizontal="left" vertical="center" wrapText="1"/>
    </xf>
    <xf numFmtId="4" fontId="7" fillId="59" borderId="1" xfId="5" applyNumberFormat="1" applyFont="1" applyFill="1" applyBorder="1" applyAlignment="1">
      <alignment horizontal="center" vertical="center" wrapText="1"/>
    </xf>
    <xf numFmtId="44" fontId="5" fillId="0" borderId="0" xfId="1" applyNumberFormat="1" applyFont="1" applyFill="1" applyAlignment="1">
      <alignment vertical="center"/>
    </xf>
    <xf numFmtId="44" fontId="7" fillId="59" borderId="1" xfId="5" applyNumberFormat="1" applyFont="1" applyFill="1" applyBorder="1" applyAlignment="1">
      <alignment horizontal="center" vertical="center" wrapText="1"/>
    </xf>
    <xf numFmtId="44" fontId="66" fillId="0" borderId="0" xfId="1204" applyNumberFormat="1" applyFont="1"/>
    <xf numFmtId="0" fontId="7" fillId="0" borderId="1" xfId="22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4" fontId="5" fillId="0" borderId="1" xfId="1149" applyNumberFormat="1" applyFont="1" applyFill="1" applyBorder="1" applyAlignment="1">
      <alignment horizontal="center" vertical="center" wrapText="1"/>
    </xf>
    <xf numFmtId="0" fontId="5" fillId="59" borderId="1" xfId="3" applyFont="1" applyFill="1" applyBorder="1" applyAlignment="1">
      <alignment horizontal="center" vertical="center" wrapText="1"/>
    </xf>
    <xf numFmtId="0" fontId="7" fillId="59" borderId="1" xfId="3" applyFont="1" applyFill="1" applyBorder="1" applyAlignment="1">
      <alignment horizontal="center" vertical="center" wrapText="1"/>
    </xf>
    <xf numFmtId="0" fontId="5" fillId="59" borderId="1" xfId="1" applyFont="1" applyFill="1" applyBorder="1" applyAlignment="1">
      <alignment vertical="center"/>
    </xf>
    <xf numFmtId="0" fontId="59" fillId="0" borderId="0" xfId="1" applyFont="1" applyBorder="1"/>
    <xf numFmtId="0" fontId="59" fillId="0" borderId="0" xfId="1" applyFont="1" applyBorder="1" applyAlignment="1">
      <alignment horizontal="center" vertical="center"/>
    </xf>
    <xf numFmtId="0" fontId="61" fillId="0" borderId="1" xfId="1" applyFont="1" applyFill="1" applyBorder="1" applyAlignment="1">
      <alignment horizontal="center" vertical="center" wrapText="1"/>
    </xf>
    <xf numFmtId="4" fontId="61" fillId="0" borderId="1" xfId="1" applyNumberFormat="1" applyFont="1" applyFill="1" applyBorder="1" applyAlignment="1">
      <alignment horizontal="center" vertical="center" wrapText="1"/>
    </xf>
    <xf numFmtId="0" fontId="61" fillId="59" borderId="1" xfId="3" applyFont="1" applyFill="1" applyBorder="1" applyAlignment="1">
      <alignment horizontal="center" vertical="center" wrapText="1"/>
    </xf>
    <xf numFmtId="4" fontId="62" fillId="59" borderId="1" xfId="5" applyNumberFormat="1" applyFont="1" applyFill="1" applyBorder="1" applyAlignment="1">
      <alignment horizontal="center" vertical="center" wrapText="1"/>
    </xf>
    <xf numFmtId="0" fontId="62" fillId="0" borderId="1" xfId="3" applyFont="1" applyFill="1" applyBorder="1" applyAlignment="1">
      <alignment horizontal="center" vertical="center" wrapText="1"/>
    </xf>
    <xf numFmtId="4" fontId="62" fillId="0" borderId="1" xfId="5" applyNumberFormat="1" applyFont="1" applyFill="1" applyBorder="1" applyAlignment="1">
      <alignment horizontal="center" vertical="center" wrapText="1"/>
    </xf>
    <xf numFmtId="0" fontId="62" fillId="59" borderId="1" xfId="3" applyFont="1" applyFill="1" applyBorder="1" applyAlignment="1">
      <alignment horizontal="center" vertical="center" wrapText="1"/>
    </xf>
    <xf numFmtId="4" fontId="5" fillId="59" borderId="1" xfId="5" applyNumberFormat="1" applyFont="1" applyFill="1" applyBorder="1" applyAlignment="1">
      <alignment horizontal="center" vertical="center" wrapText="1"/>
    </xf>
    <xf numFmtId="44" fontId="5" fillId="59" borderId="1" xfId="1" applyNumberFormat="1" applyFont="1" applyFill="1" applyBorder="1"/>
    <xf numFmtId="0" fontId="5" fillId="0" borderId="1" xfId="6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4" fontId="7" fillId="0" borderId="1" xfId="1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4" fontId="7" fillId="0" borderId="1" xfId="0" applyNumberFormat="1" applyFont="1" applyBorder="1" applyAlignment="1">
      <alignment horizontal="center" vertical="center" wrapText="1"/>
    </xf>
    <xf numFmtId="0" fontId="5" fillId="0" borderId="1" xfId="3" applyFont="1" applyBorder="1" applyAlignment="1">
      <alignment horizontal="center" vertical="center" wrapText="1"/>
    </xf>
    <xf numFmtId="171" fontId="5" fillId="0" borderId="1" xfId="5" applyNumberFormat="1" applyFont="1" applyBorder="1" applyAlignment="1">
      <alignment horizontal="center" vertical="center" wrapText="1"/>
    </xf>
    <xf numFmtId="4" fontId="5" fillId="0" borderId="1" xfId="5" applyNumberFormat="1" applyFont="1" applyBorder="1" applyAlignment="1">
      <alignment horizontal="center" vertical="center" wrapText="1"/>
    </xf>
    <xf numFmtId="44" fontId="5" fillId="0" borderId="1" xfId="5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0" fontId="5" fillId="0" borderId="1" xfId="0" quotePrefix="1" applyFont="1" applyBorder="1" applyAlignment="1">
      <alignment horizontal="left" vertical="center" wrapText="1"/>
    </xf>
    <xf numFmtId="4" fontId="7" fillId="0" borderId="1" xfId="5" applyNumberFormat="1" applyFont="1" applyBorder="1" applyAlignment="1">
      <alignment horizontal="center" vertical="center" wrapText="1"/>
    </xf>
    <xf numFmtId="44" fontId="7" fillId="0" borderId="1" xfId="5" applyNumberFormat="1" applyFont="1" applyBorder="1" applyAlignment="1">
      <alignment horizontal="center" vertical="center" wrapText="1"/>
    </xf>
    <xf numFmtId="0" fontId="62" fillId="0" borderId="1" xfId="3" applyFont="1" applyBorder="1" applyAlignment="1">
      <alignment horizontal="center" vertical="center" wrapText="1"/>
    </xf>
    <xf numFmtId="4" fontId="62" fillId="0" borderId="1" xfId="5" applyNumberFormat="1" applyFont="1" applyBorder="1" applyAlignment="1">
      <alignment horizontal="center" vertical="center" wrapText="1"/>
    </xf>
    <xf numFmtId="44" fontId="62" fillId="0" borderId="1" xfId="5" applyNumberFormat="1" applyFont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center" wrapText="1"/>
    </xf>
    <xf numFmtId="0" fontId="4" fillId="0" borderId="1" xfId="1204" applyFont="1" applyBorder="1" applyAlignment="1">
      <alignment horizontal="center" vertical="center" wrapText="1"/>
    </xf>
    <xf numFmtId="4" fontId="4" fillId="56" borderId="1" xfId="1178" applyNumberFormat="1" applyFont="1" applyFill="1" applyBorder="1" applyAlignment="1">
      <alignment horizontal="right" vertical="center" wrapText="1"/>
    </xf>
    <xf numFmtId="0" fontId="73" fillId="0" borderId="1" xfId="0" applyFont="1" applyBorder="1"/>
    <xf numFmtId="0" fontId="60" fillId="0" borderId="1" xfId="0" applyFont="1" applyBorder="1" applyAlignment="1">
      <alignment horizontal="center" vertical="center" wrapText="1"/>
    </xf>
    <xf numFmtId="0" fontId="7" fillId="0" borderId="1" xfId="221" applyFont="1" applyFill="1" applyBorder="1" applyAlignment="1">
      <alignment horizontal="center" vertical="center" wrapText="1"/>
    </xf>
    <xf numFmtId="172" fontId="7" fillId="0" borderId="1" xfId="221" applyNumberFormat="1" applyFont="1" applyFill="1" applyBorder="1" applyAlignment="1">
      <alignment horizontal="right" vertical="center"/>
    </xf>
    <xf numFmtId="0" fontId="61" fillId="0" borderId="1" xfId="0" applyFont="1" applyFill="1" applyBorder="1" applyAlignment="1">
      <alignment horizontal="center" vertical="center"/>
    </xf>
    <xf numFmtId="0" fontId="61" fillId="0" borderId="1" xfId="0" applyFont="1" applyFill="1" applyBorder="1" applyAlignment="1">
      <alignment horizontal="center" vertical="center" wrapText="1"/>
    </xf>
    <xf numFmtId="0" fontId="7" fillId="0" borderId="1" xfId="1149" applyFont="1" applyFill="1" applyBorder="1" applyAlignment="1">
      <alignment horizontal="center" vertical="center" wrapText="1"/>
    </xf>
    <xf numFmtId="0" fontId="62" fillId="0" borderId="1" xfId="0" applyFont="1" applyFill="1" applyBorder="1"/>
    <xf numFmtId="49" fontId="7" fillId="0" borderId="1" xfId="221" applyNumberFormat="1" applyFont="1" applyFill="1" applyBorder="1" applyAlignment="1">
      <alignment horizontal="center" vertical="center" wrapText="1"/>
    </xf>
    <xf numFmtId="0" fontId="61" fillId="0" borderId="1" xfId="0" applyFont="1" applyBorder="1" applyAlignment="1">
      <alignment horizontal="center" vertical="center"/>
    </xf>
    <xf numFmtId="44" fontId="7" fillId="0" borderId="1" xfId="1" applyNumberFormat="1" applyFont="1" applyBorder="1" applyAlignment="1">
      <alignment horizontal="center" vertical="center" wrapText="1"/>
    </xf>
    <xf numFmtId="44" fontId="61" fillId="0" borderId="1" xfId="0" applyNumberFormat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44" fontId="7" fillId="0" borderId="1" xfId="1" applyNumberFormat="1" applyFont="1" applyFill="1" applyBorder="1" applyAlignment="1">
      <alignment horizontal="center" vertical="center" wrapText="1"/>
    </xf>
    <xf numFmtId="44" fontId="61" fillId="0" borderId="1" xfId="0" applyNumberFormat="1" applyFont="1" applyFill="1" applyBorder="1" applyAlignment="1">
      <alignment horizontal="center" vertical="center" wrapText="1"/>
    </xf>
    <xf numFmtId="44" fontId="64" fillId="0" borderId="1" xfId="0" applyNumberFormat="1" applyFont="1" applyFill="1" applyBorder="1" applyAlignment="1">
      <alignment horizontal="center" vertical="center" wrapText="1"/>
    </xf>
    <xf numFmtId="0" fontId="61" fillId="0" borderId="1" xfId="1" applyFont="1" applyFill="1" applyBorder="1" applyAlignment="1">
      <alignment horizontal="center" vertical="center" wrapText="1"/>
    </xf>
    <xf numFmtId="49" fontId="61" fillId="0" borderId="1" xfId="1" applyNumberFormat="1" applyFont="1" applyFill="1" applyBorder="1" applyAlignment="1">
      <alignment horizontal="center" vertical="center" wrapText="1"/>
    </xf>
    <xf numFmtId="0" fontId="6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5" fillId="59" borderId="1" xfId="0" applyFont="1" applyFill="1" applyBorder="1" applyAlignment="1">
      <alignment horizontal="center" vertical="center" wrapText="1"/>
    </xf>
  </cellXfs>
  <cellStyles count="1889">
    <cellStyle name=" 1" xfId="214"/>
    <cellStyle name="_PERSONAL" xfId="22"/>
    <cellStyle name="_PERSONAL 2" xfId="223"/>
    <cellStyle name="_PERSONAL_1" xfId="23"/>
    <cellStyle name="_PERSONAL_1 2" xfId="317"/>
    <cellStyle name="_PERSONAL_1_A4 Inwest polskie IIpopr" xfId="24"/>
    <cellStyle name="_PERSONAL_1_A4 Inwest polskie IIpopr_PRZEDMIAR - szczegółowy" xfId="25"/>
    <cellStyle name="_PERSONAL_1_A4 Inwest polskie IIpopr_PRZEDMIAR - zagreg." xfId="26"/>
    <cellStyle name="_PERSONAL_1_Boleslawiec rynk" xfId="27"/>
    <cellStyle name="_PERSONAL_1_Boleslawiec rynk_PRZEDMIAR - szczegółowy" xfId="28"/>
    <cellStyle name="_PERSONAL_1_Boleslawiec rynk_PRZEDMIAR - zagreg." xfId="29"/>
    <cellStyle name="_PERSONAL_1_Buczyna Inwest" xfId="30"/>
    <cellStyle name="_PERSONAL_1_Buczyna Inwest_PRZEDMIAR - szczegółowy" xfId="31"/>
    <cellStyle name="_PERSONAL_1_Buczyna Inwest_PRZEDMIAR - zagreg." xfId="32"/>
    <cellStyle name="_PERSONAL_1_Inwest Belchatow 1" xfId="33"/>
    <cellStyle name="_PERSONAL_1_Inwest Belchatow 1_PRZEDMIAR - szczegółowy" xfId="34"/>
    <cellStyle name="_PERSONAL_1_Inwest Belchatow 1_PRZEDMIAR - zagreg." xfId="35"/>
    <cellStyle name="_PERSONAL_1_kladka Ruda" xfId="36"/>
    <cellStyle name="_PERSONAL_1_kladka Ruda_PRZEDMIAR - szczegółowy" xfId="37"/>
    <cellStyle name="_PERSONAL_1_kladka Ruda_PRZEDMIAR - zagreg." xfId="38"/>
    <cellStyle name="_PERSONAL_1_kladka Slodowa" xfId="39"/>
    <cellStyle name="_PERSONAL_1_kladka Slodowa_PRZEDMIAR - szczegółowy" xfId="40"/>
    <cellStyle name="_PERSONAL_1_kladka Slodowa_PRZEDMIAR - zagreg." xfId="41"/>
    <cellStyle name="_PERSONAL_1_KOSZTORYS_INWESTORSKI" xfId="42"/>
    <cellStyle name="_PERSONAL_1_KOSZTORYS_OFERTOWY_i_przedmiary" xfId="43"/>
    <cellStyle name="_PERSONAL_1_Legnica ofertowe II" xfId="44"/>
    <cellStyle name="_PERSONAL_1_Legnica ofertowe II_PRZEDMIAR - szczegółowy" xfId="45"/>
    <cellStyle name="_PERSONAL_1_Legnica ofertowe II_PRZEDMIAR - zagreg." xfId="46"/>
    <cellStyle name="_PERSONAL_1_Legnica rynkowe" xfId="47"/>
    <cellStyle name="_PERSONAL_1_Legnica rynkowe_PRZEDMIAR - szczegółowy" xfId="48"/>
    <cellStyle name="_PERSONAL_1_Legnica rynkowe_PRZEDMIAR - zagreg." xfId="49"/>
    <cellStyle name="_PERSONAL_1_LegnicaII" xfId="50"/>
    <cellStyle name="_PERSONAL_1_LegnicaII_PRZEDMIAR - szczegółowy" xfId="51"/>
    <cellStyle name="_PERSONAL_1_LegnicaII_PRZEDMIAR - zagreg." xfId="52"/>
    <cellStyle name="_PERSONAL_1_Lubin 2 slepy" xfId="53"/>
    <cellStyle name="_PERSONAL_1_Lubin 2 slepy_PRZEDMIAR - szczegółowy" xfId="54"/>
    <cellStyle name="_PERSONAL_1_Lubin 2 slepy_PRZEDMIAR - zagreg." xfId="55"/>
    <cellStyle name="_PERSONAL_1_Makolno slepy" xfId="56"/>
    <cellStyle name="_PERSONAL_1_Makolno Slepy 3" xfId="57"/>
    <cellStyle name="_PERSONAL_1_Makolno Slepy 3_PRZEDMIAR - szczegółowy" xfId="58"/>
    <cellStyle name="_PERSONAL_1_Makolno Slepy 3_PRZEDMIAR - zagreg." xfId="59"/>
    <cellStyle name="_PERSONAL_1_Makolno slepy_PRZEDMIAR - szczegółowy" xfId="60"/>
    <cellStyle name="_PERSONAL_1_Makolno slepy_PRZEDMIAR - zagreg." xfId="61"/>
    <cellStyle name="_PERSONAL_1_Most Milenijny" xfId="62"/>
    <cellStyle name="_PERSONAL_1_Most Milenijny_PRZEDMIAR - szczegółowy" xfId="63"/>
    <cellStyle name="_PERSONAL_1_Most Milenijny_PRZEDMIAR - zagreg." xfId="64"/>
    <cellStyle name="_PERSONAL_1_mosty Warszawskie" xfId="65"/>
    <cellStyle name="_PERSONAL_1_mosty Warszawskie_PRZEDMIAR - szczegółowy" xfId="66"/>
    <cellStyle name="_PERSONAL_1_mosty Warszawskie_PRZEDMIAR - zagreg." xfId="67"/>
    <cellStyle name="_PERSONAL_1_Mszczonow kladka popr" xfId="68"/>
    <cellStyle name="_PERSONAL_1_Mszczonow kladka popr_PRZEDMIAR - szczegółowy" xfId="69"/>
    <cellStyle name="_PERSONAL_1_Mszczonow kladka popr_PRZEDMIAR - zagreg." xfId="70"/>
    <cellStyle name="_PERSONAL_1_Piensk graniczny" xfId="71"/>
    <cellStyle name="_PERSONAL_1_Piensk graniczny_PRZEDMIAR - szczegółowy" xfId="72"/>
    <cellStyle name="_PERSONAL_1_Piensk graniczny_PRZEDMIAR - zagreg." xfId="73"/>
    <cellStyle name="_PERSONAL_1_Polkowice 2 slepy" xfId="74"/>
    <cellStyle name="_PERSONAL_1_Polkowice 2 slepy_PRZEDMIAR - szczegółowy" xfId="75"/>
    <cellStyle name="_PERSONAL_1_Polkowice 2 slepy_PRZEDMIAR - zagreg." xfId="76"/>
    <cellStyle name="_PERSONAL_1_PRZEDMIAR - szczegółowy" xfId="77"/>
    <cellStyle name="_PERSONAL_1_PRZEDMIAR - zagreg." xfId="78"/>
    <cellStyle name="_PERSONAL_1_Serock1" xfId="79"/>
    <cellStyle name="_PERSONAL_1_Serock1_PRZEDMIAR - szczegółowy" xfId="80"/>
    <cellStyle name="_PERSONAL_1_Serock1_PRZEDMIAR - zagreg." xfId="81"/>
    <cellStyle name="_PERSONAL_1_Serock12" xfId="82"/>
    <cellStyle name="_PERSONAL_1_Serock12_PRZEDMIAR - szczegółowy" xfId="83"/>
    <cellStyle name="_PERSONAL_1_Serock12_PRZEDMIAR - zagreg." xfId="84"/>
    <cellStyle name="_PERSONAL_1_Swidnica inwest" xfId="85"/>
    <cellStyle name="_PERSONAL_1_Swidnica inwest_PRZEDMIAR - szczegółowy" xfId="86"/>
    <cellStyle name="_PERSONAL_1_Swidnica inwest_PRZEDMIAR - zagreg." xfId="87"/>
    <cellStyle name="_PERSONAL_1_Tarnowka Inwestorski" xfId="88"/>
    <cellStyle name="_PERSONAL_1_Tarnowka Inwestorski_PRZEDMIAR - szczegółowy" xfId="89"/>
    <cellStyle name="_PERSONAL_1_Tarnowka Inwestorski_PRZEDMIAR - zagreg." xfId="90"/>
    <cellStyle name="_PERSONAL_1_Wd22 Inwest 2709" xfId="91"/>
    <cellStyle name="_PERSONAL_1_Wd22 Inwest 2709_PRZEDMIAR - szczegółowy" xfId="92"/>
    <cellStyle name="_PERSONAL_1_Wd22 Inwest 2709_PRZEDMIAR - zagreg." xfId="93"/>
    <cellStyle name="_PERSONAL_PRZEDMIAR - szczegółowy" xfId="94"/>
    <cellStyle name="_PERSONAL_PRZEDMIAR - zagreg." xfId="95"/>
    <cellStyle name="20% - Accent1" xfId="96"/>
    <cellStyle name="20% - Accent1 2" xfId="289"/>
    <cellStyle name="20% - Accent1 3" xfId="288"/>
    <cellStyle name="20% - Accent2" xfId="97"/>
    <cellStyle name="20% - Accent2 2" xfId="286"/>
    <cellStyle name="20% - Accent2 3" xfId="285"/>
    <cellStyle name="20% - Accent3" xfId="98"/>
    <cellStyle name="20% - Accent3 2" xfId="283"/>
    <cellStyle name="20% - Accent3 3" xfId="282"/>
    <cellStyle name="20% - Accent4" xfId="99"/>
    <cellStyle name="20% - Accent4 2" xfId="280"/>
    <cellStyle name="20% - Accent4 3" xfId="279"/>
    <cellStyle name="20% - Accent5" xfId="100"/>
    <cellStyle name="20% - Accent5 2" xfId="277"/>
    <cellStyle name="20% - Accent5 3" xfId="276"/>
    <cellStyle name="20% - Accent6" xfId="101"/>
    <cellStyle name="20% - Accent6 2" xfId="274"/>
    <cellStyle name="20% - Accent6 3" xfId="273"/>
    <cellStyle name="20% - akcent 1 2" xfId="294"/>
    <cellStyle name="20% — akcent 1 2" xfId="160"/>
    <cellStyle name="20% - akcent 1 2 10" xfId="271"/>
    <cellStyle name="20% - akcent 1 2 11" xfId="270"/>
    <cellStyle name="20% - akcent 1 2 12" xfId="269"/>
    <cellStyle name="20% - akcent 1 2 13" xfId="268"/>
    <cellStyle name="20% - akcent 1 2 14" xfId="267"/>
    <cellStyle name="20% - akcent 1 2 15" xfId="266"/>
    <cellStyle name="20% - akcent 1 2 16" xfId="265"/>
    <cellStyle name="20% - akcent 1 2 17" xfId="264"/>
    <cellStyle name="20% - akcent 1 2 18" xfId="263"/>
    <cellStyle name="20% - akcent 1 2 19" xfId="262"/>
    <cellStyle name="20% - akcent 1 2 2" xfId="261"/>
    <cellStyle name="20% - akcent 1 2 20" xfId="260"/>
    <cellStyle name="20% - akcent 1 2 21" xfId="259"/>
    <cellStyle name="20% - akcent 1 2 22" xfId="258"/>
    <cellStyle name="20% - akcent 1 2 23" xfId="257"/>
    <cellStyle name="20% - akcent 1 2 24" xfId="256"/>
    <cellStyle name="20% - akcent 1 2 25" xfId="255"/>
    <cellStyle name="20% - akcent 1 2 26" xfId="254"/>
    <cellStyle name="20% - akcent 1 2 3" xfId="253"/>
    <cellStyle name="20% - akcent 1 2 4" xfId="252"/>
    <cellStyle name="20% - akcent 1 2 5" xfId="251"/>
    <cellStyle name="20% - akcent 1 2 6" xfId="250"/>
    <cellStyle name="20% - akcent 1 2 7" xfId="249"/>
    <cellStyle name="20% - akcent 1 2 8" xfId="248"/>
    <cellStyle name="20% - akcent 1 2 9" xfId="247"/>
    <cellStyle name="20% - akcent 1 3" xfId="246"/>
    <cellStyle name="20% — akcent 1 3" xfId="679"/>
    <cellStyle name="20% - akcent 1 3 2" xfId="245"/>
    <cellStyle name="20% — akcent 1 4" xfId="293"/>
    <cellStyle name="20% - akcent 2 2" xfId="295"/>
    <cellStyle name="20% — akcent 2 2" xfId="161"/>
    <cellStyle name="20% - akcent 2 2 10" xfId="243"/>
    <cellStyle name="20% - akcent 2 2 11" xfId="242"/>
    <cellStyle name="20% - akcent 2 2 12" xfId="241"/>
    <cellStyle name="20% - akcent 2 2 13" xfId="240"/>
    <cellStyle name="20% - akcent 2 2 14" xfId="239"/>
    <cellStyle name="20% - akcent 2 2 15" xfId="238"/>
    <cellStyle name="20% - akcent 2 2 16" xfId="237"/>
    <cellStyle name="20% - akcent 2 2 17" xfId="236"/>
    <cellStyle name="20% - akcent 2 2 18" xfId="235"/>
    <cellStyle name="20% - akcent 2 2 19" xfId="234"/>
    <cellStyle name="20% - akcent 2 2 2" xfId="233"/>
    <cellStyle name="20% - akcent 2 2 20" xfId="232"/>
    <cellStyle name="20% - akcent 2 2 21" xfId="231"/>
    <cellStyle name="20% - akcent 2 2 22" xfId="230"/>
    <cellStyle name="20% - akcent 2 2 23" xfId="229"/>
    <cellStyle name="20% - akcent 2 2 24" xfId="228"/>
    <cellStyle name="20% - akcent 2 2 25" xfId="227"/>
    <cellStyle name="20% - akcent 2 2 26" xfId="226"/>
    <cellStyle name="20% - akcent 2 2 3" xfId="219"/>
    <cellStyle name="20% - akcent 2 2 4" xfId="218"/>
    <cellStyle name="20% - akcent 2 2 5" xfId="225"/>
    <cellStyle name="20% - akcent 2 2 6" xfId="324"/>
    <cellStyle name="20% - akcent 2 2 7" xfId="325"/>
    <cellStyle name="20% - akcent 2 2 8" xfId="326"/>
    <cellStyle name="20% - akcent 2 2 9" xfId="327"/>
    <cellStyle name="20% - akcent 2 3" xfId="328"/>
    <cellStyle name="20% — akcent 2 3" xfId="652"/>
    <cellStyle name="20% - akcent 2 3 2" xfId="329"/>
    <cellStyle name="20% — akcent 2 4" xfId="1345"/>
    <cellStyle name="20% - akcent 3 2" xfId="296"/>
    <cellStyle name="20% — akcent 3 2" xfId="162"/>
    <cellStyle name="20% - akcent 3 2 10" xfId="331"/>
    <cellStyle name="20% - akcent 3 2 11" xfId="332"/>
    <cellStyle name="20% - akcent 3 2 12" xfId="333"/>
    <cellStyle name="20% - akcent 3 2 13" xfId="334"/>
    <cellStyle name="20% - akcent 3 2 14" xfId="335"/>
    <cellStyle name="20% - akcent 3 2 15" xfId="336"/>
    <cellStyle name="20% - akcent 3 2 16" xfId="337"/>
    <cellStyle name="20% - akcent 3 2 17" xfId="338"/>
    <cellStyle name="20% - akcent 3 2 18" xfId="339"/>
    <cellStyle name="20% - akcent 3 2 19" xfId="340"/>
    <cellStyle name="20% - akcent 3 2 2" xfId="341"/>
    <cellStyle name="20% - akcent 3 2 20" xfId="342"/>
    <cellStyle name="20% - akcent 3 2 21" xfId="343"/>
    <cellStyle name="20% - akcent 3 2 22" xfId="344"/>
    <cellStyle name="20% - akcent 3 2 23" xfId="345"/>
    <cellStyle name="20% - akcent 3 2 24" xfId="346"/>
    <cellStyle name="20% - akcent 3 2 25" xfId="347"/>
    <cellStyle name="20% - akcent 3 2 26" xfId="348"/>
    <cellStyle name="20% - akcent 3 2 3" xfId="349"/>
    <cellStyle name="20% - akcent 3 2 4" xfId="350"/>
    <cellStyle name="20% - akcent 3 2 5" xfId="351"/>
    <cellStyle name="20% - akcent 3 2 6" xfId="352"/>
    <cellStyle name="20% - akcent 3 2 7" xfId="353"/>
    <cellStyle name="20% - akcent 3 2 8" xfId="354"/>
    <cellStyle name="20% - akcent 3 2 9" xfId="355"/>
    <cellStyle name="20% - akcent 3 3" xfId="356"/>
    <cellStyle name="20% — akcent 3 3" xfId="625"/>
    <cellStyle name="20% - akcent 3 3 2" xfId="357"/>
    <cellStyle name="20% — akcent 3 4" xfId="292"/>
    <cellStyle name="20% - akcent 4 2" xfId="297"/>
    <cellStyle name="20% — akcent 4 2" xfId="163"/>
    <cellStyle name="20% - akcent 4 2 10" xfId="358"/>
    <cellStyle name="20% - akcent 4 2 11" xfId="359"/>
    <cellStyle name="20% - akcent 4 2 12" xfId="360"/>
    <cellStyle name="20% - akcent 4 2 13" xfId="361"/>
    <cellStyle name="20% - akcent 4 2 14" xfId="362"/>
    <cellStyle name="20% - akcent 4 2 15" xfId="363"/>
    <cellStyle name="20% - akcent 4 2 16" xfId="364"/>
    <cellStyle name="20% - akcent 4 2 17" xfId="365"/>
    <cellStyle name="20% - akcent 4 2 18" xfId="366"/>
    <cellStyle name="20% - akcent 4 2 19" xfId="367"/>
    <cellStyle name="20% - akcent 4 2 2" xfId="368"/>
    <cellStyle name="20% - akcent 4 2 20" xfId="369"/>
    <cellStyle name="20% - akcent 4 2 21" xfId="370"/>
    <cellStyle name="20% - akcent 4 2 22" xfId="371"/>
    <cellStyle name="20% - akcent 4 2 23" xfId="372"/>
    <cellStyle name="20% - akcent 4 2 24" xfId="373"/>
    <cellStyle name="20% - akcent 4 2 25" xfId="374"/>
    <cellStyle name="20% - akcent 4 2 26" xfId="375"/>
    <cellStyle name="20% - akcent 4 2 3" xfId="376"/>
    <cellStyle name="20% - akcent 4 2 4" xfId="377"/>
    <cellStyle name="20% - akcent 4 2 5" xfId="378"/>
    <cellStyle name="20% - akcent 4 2 6" xfId="379"/>
    <cellStyle name="20% - akcent 4 2 7" xfId="380"/>
    <cellStyle name="20% - akcent 4 2 8" xfId="381"/>
    <cellStyle name="20% - akcent 4 2 9" xfId="382"/>
    <cellStyle name="20% - akcent 4 3" xfId="383"/>
    <cellStyle name="20% — akcent 4 3" xfId="624"/>
    <cellStyle name="20% - akcent 4 3 2" xfId="384"/>
    <cellStyle name="20% — akcent 4 4" xfId="1344"/>
    <cellStyle name="20% - akcent 5 2" xfId="298"/>
    <cellStyle name="20% — akcent 5 2" xfId="164"/>
    <cellStyle name="20% - akcent 5 2 10" xfId="385"/>
    <cellStyle name="20% - akcent 5 2 11" xfId="386"/>
    <cellStyle name="20% - akcent 5 2 12" xfId="387"/>
    <cellStyle name="20% - akcent 5 2 13" xfId="388"/>
    <cellStyle name="20% - akcent 5 2 14" xfId="389"/>
    <cellStyle name="20% - akcent 5 2 15" xfId="390"/>
    <cellStyle name="20% - akcent 5 2 16" xfId="391"/>
    <cellStyle name="20% - akcent 5 2 17" xfId="392"/>
    <cellStyle name="20% - akcent 5 2 18" xfId="393"/>
    <cellStyle name="20% - akcent 5 2 19" xfId="394"/>
    <cellStyle name="20% - akcent 5 2 2" xfId="395"/>
    <cellStyle name="20% - akcent 5 2 20" xfId="396"/>
    <cellStyle name="20% - akcent 5 2 21" xfId="397"/>
    <cellStyle name="20% - akcent 5 2 22" xfId="398"/>
    <cellStyle name="20% - akcent 5 2 23" xfId="399"/>
    <cellStyle name="20% - akcent 5 2 24" xfId="400"/>
    <cellStyle name="20% - akcent 5 2 25" xfId="401"/>
    <cellStyle name="20% - akcent 5 2 26" xfId="402"/>
    <cellStyle name="20% - akcent 5 2 3" xfId="403"/>
    <cellStyle name="20% - akcent 5 2 4" xfId="404"/>
    <cellStyle name="20% - akcent 5 2 5" xfId="405"/>
    <cellStyle name="20% - akcent 5 2 6" xfId="406"/>
    <cellStyle name="20% - akcent 5 2 7" xfId="407"/>
    <cellStyle name="20% - akcent 5 2 8" xfId="408"/>
    <cellStyle name="20% - akcent 5 2 9" xfId="409"/>
    <cellStyle name="20% - akcent 5 3" xfId="410"/>
    <cellStyle name="20% — akcent 5 3" xfId="623"/>
    <cellStyle name="20% - akcent 5 3 2" xfId="411"/>
    <cellStyle name="20% — akcent 5 4" xfId="291"/>
    <cellStyle name="20% - akcent 6 2" xfId="299"/>
    <cellStyle name="20% — akcent 6 2" xfId="165"/>
    <cellStyle name="20% - akcent 6 2 10" xfId="412"/>
    <cellStyle name="20% - akcent 6 2 11" xfId="413"/>
    <cellStyle name="20% - akcent 6 2 12" xfId="414"/>
    <cellStyle name="20% - akcent 6 2 13" xfId="415"/>
    <cellStyle name="20% - akcent 6 2 14" xfId="416"/>
    <cellStyle name="20% - akcent 6 2 15" xfId="417"/>
    <cellStyle name="20% - akcent 6 2 16" xfId="418"/>
    <cellStyle name="20% - akcent 6 2 17" xfId="419"/>
    <cellStyle name="20% - akcent 6 2 18" xfId="420"/>
    <cellStyle name="20% - akcent 6 2 19" xfId="421"/>
    <cellStyle name="20% - akcent 6 2 2" xfId="422"/>
    <cellStyle name="20% - akcent 6 2 20" xfId="423"/>
    <cellStyle name="20% - akcent 6 2 21" xfId="424"/>
    <cellStyle name="20% - akcent 6 2 22" xfId="425"/>
    <cellStyle name="20% - akcent 6 2 23" xfId="426"/>
    <cellStyle name="20% - akcent 6 2 24" xfId="427"/>
    <cellStyle name="20% - akcent 6 2 25" xfId="428"/>
    <cellStyle name="20% - akcent 6 2 26" xfId="429"/>
    <cellStyle name="20% - akcent 6 2 3" xfId="430"/>
    <cellStyle name="20% - akcent 6 2 4" xfId="431"/>
    <cellStyle name="20% - akcent 6 2 5" xfId="432"/>
    <cellStyle name="20% - akcent 6 2 6" xfId="433"/>
    <cellStyle name="20% - akcent 6 2 7" xfId="434"/>
    <cellStyle name="20% - akcent 6 2 8" xfId="435"/>
    <cellStyle name="20% - akcent 6 2 9" xfId="436"/>
    <cellStyle name="20% - akcent 6 3" xfId="437"/>
    <cellStyle name="20% — akcent 6 3" xfId="622"/>
    <cellStyle name="20% - akcent 6 3 2" xfId="438"/>
    <cellStyle name="20% — akcent 6 4" xfId="1343"/>
    <cellStyle name="40% - Accent1" xfId="102"/>
    <cellStyle name="40% - Accent1 2" xfId="440"/>
    <cellStyle name="40% - Accent1 3" xfId="441"/>
    <cellStyle name="40% - Accent2" xfId="103"/>
    <cellStyle name="40% - Accent2 2" xfId="443"/>
    <cellStyle name="40% - Accent2 3" xfId="444"/>
    <cellStyle name="40% - Accent3" xfId="104"/>
    <cellStyle name="40% - Accent3 2" xfId="446"/>
    <cellStyle name="40% - Accent3 3" xfId="447"/>
    <cellStyle name="40% - Accent4" xfId="105"/>
    <cellStyle name="40% - Accent4 2" xfId="449"/>
    <cellStyle name="40% - Accent4 3" xfId="450"/>
    <cellStyle name="40% - Accent5" xfId="106"/>
    <cellStyle name="40% - Accent5 2" xfId="452"/>
    <cellStyle name="40% - Accent5 3" xfId="453"/>
    <cellStyle name="40% - Accent6" xfId="107"/>
    <cellStyle name="40% - Accent6 2" xfId="455"/>
    <cellStyle name="40% - Accent6 3" xfId="456"/>
    <cellStyle name="40% - akcent 1 2" xfId="300"/>
    <cellStyle name="40% — akcent 1 2" xfId="166"/>
    <cellStyle name="40% - akcent 1 2 10" xfId="458"/>
    <cellStyle name="40% - akcent 1 2 11" xfId="459"/>
    <cellStyle name="40% - akcent 1 2 12" xfId="460"/>
    <cellStyle name="40% - akcent 1 2 13" xfId="461"/>
    <cellStyle name="40% - akcent 1 2 14" xfId="462"/>
    <cellStyle name="40% - akcent 1 2 15" xfId="463"/>
    <cellStyle name="40% - akcent 1 2 16" xfId="464"/>
    <cellStyle name="40% - akcent 1 2 17" xfId="465"/>
    <cellStyle name="40% - akcent 1 2 18" xfId="466"/>
    <cellStyle name="40% - akcent 1 2 19" xfId="467"/>
    <cellStyle name="40% - akcent 1 2 2" xfId="468"/>
    <cellStyle name="40% - akcent 1 2 20" xfId="469"/>
    <cellStyle name="40% - akcent 1 2 21" xfId="470"/>
    <cellStyle name="40% - akcent 1 2 22" xfId="471"/>
    <cellStyle name="40% - akcent 1 2 23" xfId="472"/>
    <cellStyle name="40% - akcent 1 2 24" xfId="473"/>
    <cellStyle name="40% - akcent 1 2 25" xfId="474"/>
    <cellStyle name="40% - akcent 1 2 26" xfId="475"/>
    <cellStyle name="40% - akcent 1 2 3" xfId="476"/>
    <cellStyle name="40% - akcent 1 2 4" xfId="477"/>
    <cellStyle name="40% - akcent 1 2 5" xfId="478"/>
    <cellStyle name="40% - akcent 1 2 6" xfId="479"/>
    <cellStyle name="40% - akcent 1 2 7" xfId="480"/>
    <cellStyle name="40% - akcent 1 2 8" xfId="481"/>
    <cellStyle name="40% - akcent 1 2 9" xfId="482"/>
    <cellStyle name="40% - akcent 1 3" xfId="483"/>
    <cellStyle name="40% — akcent 1 3" xfId="513"/>
    <cellStyle name="40% - akcent 1 3 2" xfId="484"/>
    <cellStyle name="40% — akcent 1 4" xfId="290"/>
    <cellStyle name="40% - akcent 2 2" xfId="301"/>
    <cellStyle name="40% — akcent 2 2" xfId="167"/>
    <cellStyle name="40% - akcent 2 2 10" xfId="486"/>
    <cellStyle name="40% - akcent 2 2 11" xfId="487"/>
    <cellStyle name="40% - akcent 2 2 12" xfId="488"/>
    <cellStyle name="40% - akcent 2 2 13" xfId="489"/>
    <cellStyle name="40% - akcent 2 2 14" xfId="490"/>
    <cellStyle name="40% - akcent 2 2 15" xfId="491"/>
    <cellStyle name="40% - akcent 2 2 16" xfId="492"/>
    <cellStyle name="40% - akcent 2 2 17" xfId="493"/>
    <cellStyle name="40% - akcent 2 2 18" xfId="494"/>
    <cellStyle name="40% - akcent 2 2 19" xfId="495"/>
    <cellStyle name="40% - akcent 2 2 2" xfId="496"/>
    <cellStyle name="40% - akcent 2 2 20" xfId="497"/>
    <cellStyle name="40% - akcent 2 2 21" xfId="498"/>
    <cellStyle name="40% - akcent 2 2 22" xfId="499"/>
    <cellStyle name="40% - akcent 2 2 23" xfId="500"/>
    <cellStyle name="40% - akcent 2 2 24" xfId="501"/>
    <cellStyle name="40% - akcent 2 2 25" xfId="502"/>
    <cellStyle name="40% - akcent 2 2 26" xfId="503"/>
    <cellStyle name="40% - akcent 2 2 3" xfId="504"/>
    <cellStyle name="40% - akcent 2 2 4" xfId="505"/>
    <cellStyle name="40% - akcent 2 2 5" xfId="506"/>
    <cellStyle name="40% - akcent 2 2 6" xfId="507"/>
    <cellStyle name="40% - akcent 2 2 7" xfId="508"/>
    <cellStyle name="40% - akcent 2 2 8" xfId="509"/>
    <cellStyle name="40% - akcent 2 2 9" xfId="510"/>
    <cellStyle name="40% - akcent 2 3" xfId="511"/>
    <cellStyle name="40% — akcent 2 3" xfId="485"/>
    <cellStyle name="40% - akcent 2 3 2" xfId="512"/>
    <cellStyle name="40% — akcent 2 4" xfId="287"/>
    <cellStyle name="40% - akcent 3 2" xfId="302"/>
    <cellStyle name="40% — akcent 3 2" xfId="168"/>
    <cellStyle name="40% - akcent 3 2 10" xfId="514"/>
    <cellStyle name="40% - akcent 3 2 11" xfId="515"/>
    <cellStyle name="40% - akcent 3 2 12" xfId="516"/>
    <cellStyle name="40% - akcent 3 2 13" xfId="517"/>
    <cellStyle name="40% - akcent 3 2 14" xfId="518"/>
    <cellStyle name="40% - akcent 3 2 15" xfId="519"/>
    <cellStyle name="40% - akcent 3 2 16" xfId="520"/>
    <cellStyle name="40% - akcent 3 2 17" xfId="521"/>
    <cellStyle name="40% - akcent 3 2 18" xfId="522"/>
    <cellStyle name="40% - akcent 3 2 19" xfId="523"/>
    <cellStyle name="40% - akcent 3 2 2" xfId="524"/>
    <cellStyle name="40% - akcent 3 2 20" xfId="525"/>
    <cellStyle name="40% - akcent 3 2 21" xfId="526"/>
    <cellStyle name="40% - akcent 3 2 22" xfId="527"/>
    <cellStyle name="40% - akcent 3 2 23" xfId="528"/>
    <cellStyle name="40% - akcent 3 2 24" xfId="529"/>
    <cellStyle name="40% - akcent 3 2 25" xfId="530"/>
    <cellStyle name="40% - akcent 3 2 26" xfId="531"/>
    <cellStyle name="40% - akcent 3 2 3" xfId="532"/>
    <cellStyle name="40% - akcent 3 2 4" xfId="533"/>
    <cellStyle name="40% - akcent 3 2 5" xfId="534"/>
    <cellStyle name="40% - akcent 3 2 6" xfId="535"/>
    <cellStyle name="40% - akcent 3 2 7" xfId="536"/>
    <cellStyle name="40% - akcent 3 2 8" xfId="537"/>
    <cellStyle name="40% - akcent 3 2 9" xfId="538"/>
    <cellStyle name="40% - akcent 3 3" xfId="539"/>
    <cellStyle name="40% — akcent 3 3" xfId="457"/>
    <cellStyle name="40% - akcent 3 3 2" xfId="540"/>
    <cellStyle name="40% — akcent 3 4" xfId="284"/>
    <cellStyle name="40% - akcent 4 2" xfId="303"/>
    <cellStyle name="40% — akcent 4 2" xfId="169"/>
    <cellStyle name="40% - akcent 4 2 10" xfId="541"/>
    <cellStyle name="40% - akcent 4 2 11" xfId="542"/>
    <cellStyle name="40% - akcent 4 2 12" xfId="543"/>
    <cellStyle name="40% - akcent 4 2 13" xfId="544"/>
    <cellStyle name="40% - akcent 4 2 14" xfId="545"/>
    <cellStyle name="40% - akcent 4 2 15" xfId="546"/>
    <cellStyle name="40% - akcent 4 2 16" xfId="547"/>
    <cellStyle name="40% - akcent 4 2 17" xfId="548"/>
    <cellStyle name="40% - akcent 4 2 18" xfId="549"/>
    <cellStyle name="40% - akcent 4 2 19" xfId="550"/>
    <cellStyle name="40% - akcent 4 2 2" xfId="551"/>
    <cellStyle name="40% - akcent 4 2 20" xfId="552"/>
    <cellStyle name="40% - akcent 4 2 21" xfId="553"/>
    <cellStyle name="40% - akcent 4 2 22" xfId="554"/>
    <cellStyle name="40% - akcent 4 2 23" xfId="555"/>
    <cellStyle name="40% - akcent 4 2 24" xfId="556"/>
    <cellStyle name="40% - akcent 4 2 25" xfId="557"/>
    <cellStyle name="40% - akcent 4 2 26" xfId="558"/>
    <cellStyle name="40% - akcent 4 2 3" xfId="559"/>
    <cellStyle name="40% - akcent 4 2 4" xfId="560"/>
    <cellStyle name="40% - akcent 4 2 5" xfId="561"/>
    <cellStyle name="40% - akcent 4 2 6" xfId="562"/>
    <cellStyle name="40% - akcent 4 2 7" xfId="563"/>
    <cellStyle name="40% - akcent 4 2 8" xfId="564"/>
    <cellStyle name="40% - akcent 4 2 9" xfId="565"/>
    <cellStyle name="40% - akcent 4 3" xfId="566"/>
    <cellStyle name="40% — akcent 4 3" xfId="454"/>
    <cellStyle name="40% - akcent 4 3 2" xfId="567"/>
    <cellStyle name="40% — akcent 4 4" xfId="1342"/>
    <cellStyle name="40% - akcent 5 2" xfId="304"/>
    <cellStyle name="40% — akcent 5 2" xfId="170"/>
    <cellStyle name="40% - akcent 5 2 10" xfId="568"/>
    <cellStyle name="40% - akcent 5 2 11" xfId="569"/>
    <cellStyle name="40% - akcent 5 2 12" xfId="570"/>
    <cellStyle name="40% - akcent 5 2 13" xfId="571"/>
    <cellStyle name="40% - akcent 5 2 14" xfId="572"/>
    <cellStyle name="40% - akcent 5 2 15" xfId="573"/>
    <cellStyle name="40% - akcent 5 2 16" xfId="574"/>
    <cellStyle name="40% - akcent 5 2 17" xfId="575"/>
    <cellStyle name="40% - akcent 5 2 18" xfId="576"/>
    <cellStyle name="40% - akcent 5 2 19" xfId="577"/>
    <cellStyle name="40% - akcent 5 2 2" xfId="578"/>
    <cellStyle name="40% - akcent 5 2 20" xfId="579"/>
    <cellStyle name="40% - akcent 5 2 21" xfId="580"/>
    <cellStyle name="40% - akcent 5 2 22" xfId="581"/>
    <cellStyle name="40% - akcent 5 2 23" xfId="582"/>
    <cellStyle name="40% - akcent 5 2 24" xfId="583"/>
    <cellStyle name="40% - akcent 5 2 25" xfId="584"/>
    <cellStyle name="40% - akcent 5 2 26" xfId="585"/>
    <cellStyle name="40% - akcent 5 2 3" xfId="586"/>
    <cellStyle name="40% - akcent 5 2 4" xfId="587"/>
    <cellStyle name="40% - akcent 5 2 5" xfId="588"/>
    <cellStyle name="40% - akcent 5 2 6" xfId="589"/>
    <cellStyle name="40% - akcent 5 2 7" xfId="590"/>
    <cellStyle name="40% - akcent 5 2 8" xfId="591"/>
    <cellStyle name="40% - akcent 5 2 9" xfId="592"/>
    <cellStyle name="40% - akcent 5 3" xfId="593"/>
    <cellStyle name="40% — akcent 5 3" xfId="451"/>
    <cellStyle name="40% - akcent 5 3 2" xfId="594"/>
    <cellStyle name="40% — akcent 5 4" xfId="1341"/>
    <cellStyle name="40% - akcent 6 2" xfId="305"/>
    <cellStyle name="40% — akcent 6 2" xfId="171"/>
    <cellStyle name="40% - akcent 6 2 10" xfId="595"/>
    <cellStyle name="40% - akcent 6 2 11" xfId="596"/>
    <cellStyle name="40% - akcent 6 2 12" xfId="597"/>
    <cellStyle name="40% - akcent 6 2 13" xfId="598"/>
    <cellStyle name="40% - akcent 6 2 14" xfId="599"/>
    <cellStyle name="40% - akcent 6 2 15" xfId="600"/>
    <cellStyle name="40% - akcent 6 2 16" xfId="601"/>
    <cellStyle name="40% - akcent 6 2 17" xfId="602"/>
    <cellStyle name="40% - akcent 6 2 18" xfId="603"/>
    <cellStyle name="40% - akcent 6 2 19" xfId="604"/>
    <cellStyle name="40% - akcent 6 2 2" xfId="605"/>
    <cellStyle name="40% - akcent 6 2 20" xfId="606"/>
    <cellStyle name="40% - akcent 6 2 21" xfId="607"/>
    <cellStyle name="40% - akcent 6 2 22" xfId="608"/>
    <cellStyle name="40% - akcent 6 2 23" xfId="609"/>
    <cellStyle name="40% - akcent 6 2 24" xfId="610"/>
    <cellStyle name="40% - akcent 6 2 25" xfId="611"/>
    <cellStyle name="40% - akcent 6 2 26" xfId="612"/>
    <cellStyle name="40% - akcent 6 2 3" xfId="613"/>
    <cellStyle name="40% - akcent 6 2 4" xfId="614"/>
    <cellStyle name="40% - akcent 6 2 5" xfId="615"/>
    <cellStyle name="40% - akcent 6 2 6" xfId="616"/>
    <cellStyle name="40% - akcent 6 2 7" xfId="617"/>
    <cellStyle name="40% - akcent 6 2 8" xfId="618"/>
    <cellStyle name="40% - akcent 6 2 9" xfId="619"/>
    <cellStyle name="40% - akcent 6 3" xfId="620"/>
    <cellStyle name="40% — akcent 6 3" xfId="448"/>
    <cellStyle name="40% - akcent 6 3 2" xfId="621"/>
    <cellStyle name="40% — akcent 6 4" xfId="1340"/>
    <cellStyle name="60% - Accent1" xfId="108"/>
    <cellStyle name="60% - Accent2" xfId="109"/>
    <cellStyle name="60% - Accent3" xfId="110"/>
    <cellStyle name="60% - Accent4" xfId="111"/>
    <cellStyle name="60% - Accent5" xfId="112"/>
    <cellStyle name="60% - Accent6" xfId="113"/>
    <cellStyle name="60% - akcent 1 2" xfId="306"/>
    <cellStyle name="60% — akcent 1 2" xfId="172"/>
    <cellStyle name="60% - akcent 1 2 10" xfId="626"/>
    <cellStyle name="60% - akcent 1 2 11" xfId="627"/>
    <cellStyle name="60% - akcent 1 2 12" xfId="628"/>
    <cellStyle name="60% - akcent 1 2 13" xfId="629"/>
    <cellStyle name="60% - akcent 1 2 14" xfId="630"/>
    <cellStyle name="60% - akcent 1 2 15" xfId="631"/>
    <cellStyle name="60% - akcent 1 2 16" xfId="632"/>
    <cellStyle name="60% - akcent 1 2 17" xfId="633"/>
    <cellStyle name="60% - akcent 1 2 18" xfId="634"/>
    <cellStyle name="60% - akcent 1 2 19" xfId="635"/>
    <cellStyle name="60% - akcent 1 2 2" xfId="636"/>
    <cellStyle name="60% - akcent 1 2 20" xfId="637"/>
    <cellStyle name="60% - akcent 1 2 21" xfId="638"/>
    <cellStyle name="60% - akcent 1 2 22" xfId="639"/>
    <cellStyle name="60% - akcent 1 2 23" xfId="640"/>
    <cellStyle name="60% - akcent 1 2 24" xfId="641"/>
    <cellStyle name="60% - akcent 1 2 25" xfId="642"/>
    <cellStyle name="60% - akcent 1 2 26" xfId="643"/>
    <cellStyle name="60% - akcent 1 2 3" xfId="644"/>
    <cellStyle name="60% - akcent 1 2 4" xfId="645"/>
    <cellStyle name="60% - akcent 1 2 5" xfId="646"/>
    <cellStyle name="60% - akcent 1 2 6" xfId="647"/>
    <cellStyle name="60% - akcent 1 2 7" xfId="648"/>
    <cellStyle name="60% - akcent 1 2 8" xfId="649"/>
    <cellStyle name="60% - akcent 1 2 9" xfId="650"/>
    <cellStyle name="60% - akcent 1 3" xfId="651"/>
    <cellStyle name="60% — akcent 1 3" xfId="330"/>
    <cellStyle name="60% — akcent 1 4" xfId="439"/>
    <cellStyle name="60% - akcent 2 2" xfId="307"/>
    <cellStyle name="60% — akcent 2 2" xfId="173"/>
    <cellStyle name="60% - akcent 2 2 10" xfId="653"/>
    <cellStyle name="60% - akcent 2 2 11" xfId="654"/>
    <cellStyle name="60% - akcent 2 2 12" xfId="655"/>
    <cellStyle name="60% - akcent 2 2 13" xfId="656"/>
    <cellStyle name="60% - akcent 2 2 14" xfId="657"/>
    <cellStyle name="60% - akcent 2 2 15" xfId="658"/>
    <cellStyle name="60% - akcent 2 2 16" xfId="659"/>
    <cellStyle name="60% - akcent 2 2 17" xfId="660"/>
    <cellStyle name="60% - akcent 2 2 18" xfId="661"/>
    <cellStyle name="60% - akcent 2 2 19" xfId="662"/>
    <cellStyle name="60% - akcent 2 2 2" xfId="663"/>
    <cellStyle name="60% - akcent 2 2 20" xfId="664"/>
    <cellStyle name="60% - akcent 2 2 21" xfId="665"/>
    <cellStyle name="60% - akcent 2 2 22" xfId="666"/>
    <cellStyle name="60% - akcent 2 2 23" xfId="667"/>
    <cellStyle name="60% - akcent 2 2 24" xfId="668"/>
    <cellStyle name="60% - akcent 2 2 25" xfId="669"/>
    <cellStyle name="60% - akcent 2 2 26" xfId="670"/>
    <cellStyle name="60% - akcent 2 2 3" xfId="671"/>
    <cellStyle name="60% - akcent 2 2 4" xfId="672"/>
    <cellStyle name="60% - akcent 2 2 5" xfId="673"/>
    <cellStyle name="60% - akcent 2 2 6" xfId="674"/>
    <cellStyle name="60% - akcent 2 2 7" xfId="675"/>
    <cellStyle name="60% - akcent 2 2 8" xfId="676"/>
    <cellStyle name="60% - akcent 2 2 9" xfId="677"/>
    <cellStyle name="60% - akcent 2 3" xfId="678"/>
    <cellStyle name="60% — akcent 2 3" xfId="244"/>
    <cellStyle name="60% — akcent 2 4" xfId="442"/>
    <cellStyle name="60% - akcent 3 2" xfId="308"/>
    <cellStyle name="60% — akcent 3 2" xfId="174"/>
    <cellStyle name="60% - akcent 3 2 10" xfId="680"/>
    <cellStyle name="60% - akcent 3 2 11" xfId="681"/>
    <cellStyle name="60% - akcent 3 2 12" xfId="682"/>
    <cellStyle name="60% - akcent 3 2 13" xfId="683"/>
    <cellStyle name="60% - akcent 3 2 14" xfId="684"/>
    <cellStyle name="60% - akcent 3 2 15" xfId="685"/>
    <cellStyle name="60% - akcent 3 2 16" xfId="686"/>
    <cellStyle name="60% - akcent 3 2 17" xfId="687"/>
    <cellStyle name="60% - akcent 3 2 18" xfId="688"/>
    <cellStyle name="60% - akcent 3 2 19" xfId="689"/>
    <cellStyle name="60% - akcent 3 2 2" xfId="690"/>
    <cellStyle name="60% - akcent 3 2 20" xfId="691"/>
    <cellStyle name="60% - akcent 3 2 21" xfId="692"/>
    <cellStyle name="60% - akcent 3 2 22" xfId="693"/>
    <cellStyle name="60% - akcent 3 2 23" xfId="694"/>
    <cellStyle name="60% - akcent 3 2 24" xfId="695"/>
    <cellStyle name="60% - akcent 3 2 25" xfId="696"/>
    <cellStyle name="60% - akcent 3 2 26" xfId="697"/>
    <cellStyle name="60% - akcent 3 2 3" xfId="698"/>
    <cellStyle name="60% - akcent 3 2 4" xfId="699"/>
    <cellStyle name="60% - akcent 3 2 5" xfId="700"/>
    <cellStyle name="60% - akcent 3 2 6" xfId="701"/>
    <cellStyle name="60% - akcent 3 2 7" xfId="702"/>
    <cellStyle name="60% - akcent 3 2 8" xfId="703"/>
    <cellStyle name="60% - akcent 3 2 9" xfId="704"/>
    <cellStyle name="60% - akcent 3 3" xfId="705"/>
    <cellStyle name="60% — akcent 3 3" xfId="272"/>
    <cellStyle name="60% — akcent 3 4" xfId="445"/>
    <cellStyle name="60% - akcent 4 2" xfId="309"/>
    <cellStyle name="60% — akcent 4 2" xfId="175"/>
    <cellStyle name="60% - akcent 4 2 10" xfId="706"/>
    <cellStyle name="60% - akcent 4 2 11" xfId="707"/>
    <cellStyle name="60% - akcent 4 2 12" xfId="708"/>
    <cellStyle name="60% - akcent 4 2 13" xfId="709"/>
    <cellStyle name="60% - akcent 4 2 14" xfId="710"/>
    <cellStyle name="60% - akcent 4 2 15" xfId="711"/>
    <cellStyle name="60% - akcent 4 2 16" xfId="712"/>
    <cellStyle name="60% - akcent 4 2 17" xfId="713"/>
    <cellStyle name="60% - akcent 4 2 18" xfId="714"/>
    <cellStyle name="60% - akcent 4 2 19" xfId="715"/>
    <cellStyle name="60% - akcent 4 2 2" xfId="716"/>
    <cellStyle name="60% - akcent 4 2 20" xfId="717"/>
    <cellStyle name="60% - akcent 4 2 21" xfId="718"/>
    <cellStyle name="60% - akcent 4 2 22" xfId="719"/>
    <cellStyle name="60% - akcent 4 2 23" xfId="720"/>
    <cellStyle name="60% - akcent 4 2 24" xfId="721"/>
    <cellStyle name="60% - akcent 4 2 25" xfId="722"/>
    <cellStyle name="60% - akcent 4 2 26" xfId="723"/>
    <cellStyle name="60% - akcent 4 2 3" xfId="724"/>
    <cellStyle name="60% - akcent 4 2 4" xfId="725"/>
    <cellStyle name="60% - akcent 4 2 5" xfId="726"/>
    <cellStyle name="60% - akcent 4 2 6" xfId="727"/>
    <cellStyle name="60% - akcent 4 2 7" xfId="728"/>
    <cellStyle name="60% - akcent 4 2 8" xfId="729"/>
    <cellStyle name="60% - akcent 4 2 9" xfId="730"/>
    <cellStyle name="60% - akcent 4 3" xfId="731"/>
    <cellStyle name="60% — akcent 4 3" xfId="275"/>
    <cellStyle name="60% — akcent 4 4" xfId="322"/>
    <cellStyle name="60% - akcent 5 2" xfId="310"/>
    <cellStyle name="60% — akcent 5 2" xfId="176"/>
    <cellStyle name="60% - akcent 5 2 10" xfId="732"/>
    <cellStyle name="60% - akcent 5 2 11" xfId="733"/>
    <cellStyle name="60% - akcent 5 2 12" xfId="734"/>
    <cellStyle name="60% - akcent 5 2 13" xfId="735"/>
    <cellStyle name="60% - akcent 5 2 14" xfId="736"/>
    <cellStyle name="60% - akcent 5 2 15" xfId="737"/>
    <cellStyle name="60% - akcent 5 2 16" xfId="738"/>
    <cellStyle name="60% - akcent 5 2 17" xfId="739"/>
    <cellStyle name="60% - akcent 5 2 18" xfId="740"/>
    <cellStyle name="60% - akcent 5 2 19" xfId="741"/>
    <cellStyle name="60% - akcent 5 2 2" xfId="742"/>
    <cellStyle name="60% - akcent 5 2 20" xfId="743"/>
    <cellStyle name="60% - akcent 5 2 21" xfId="744"/>
    <cellStyle name="60% - akcent 5 2 22" xfId="745"/>
    <cellStyle name="60% - akcent 5 2 23" xfId="746"/>
    <cellStyle name="60% - akcent 5 2 24" xfId="747"/>
    <cellStyle name="60% - akcent 5 2 25" xfId="748"/>
    <cellStyle name="60% - akcent 5 2 26" xfId="749"/>
    <cellStyle name="60% - akcent 5 2 3" xfId="750"/>
    <cellStyle name="60% - akcent 5 2 4" xfId="751"/>
    <cellStyle name="60% - akcent 5 2 5" xfId="752"/>
    <cellStyle name="60% - akcent 5 2 6" xfId="753"/>
    <cellStyle name="60% - akcent 5 2 7" xfId="754"/>
    <cellStyle name="60% - akcent 5 2 8" xfId="755"/>
    <cellStyle name="60% - akcent 5 2 9" xfId="756"/>
    <cellStyle name="60% - akcent 5 3" xfId="757"/>
    <cellStyle name="60% — akcent 5 3" xfId="278"/>
    <cellStyle name="60% — akcent 5 4" xfId="222"/>
    <cellStyle name="60% - akcent 6 2" xfId="311"/>
    <cellStyle name="60% — akcent 6 2" xfId="177"/>
    <cellStyle name="60% - akcent 6 2 10" xfId="758"/>
    <cellStyle name="60% - akcent 6 2 11" xfId="759"/>
    <cellStyle name="60% - akcent 6 2 12" xfId="760"/>
    <cellStyle name="60% - akcent 6 2 13" xfId="761"/>
    <cellStyle name="60% - akcent 6 2 14" xfId="762"/>
    <cellStyle name="60% - akcent 6 2 15" xfId="763"/>
    <cellStyle name="60% - akcent 6 2 16" xfId="764"/>
    <cellStyle name="60% - akcent 6 2 17" xfId="765"/>
    <cellStyle name="60% - akcent 6 2 18" xfId="766"/>
    <cellStyle name="60% - akcent 6 2 19" xfId="767"/>
    <cellStyle name="60% - akcent 6 2 2" xfId="768"/>
    <cellStyle name="60% - akcent 6 2 20" xfId="769"/>
    <cellStyle name="60% - akcent 6 2 21" xfId="770"/>
    <cellStyle name="60% - akcent 6 2 22" xfId="771"/>
    <cellStyle name="60% - akcent 6 2 23" xfId="772"/>
    <cellStyle name="60% - akcent 6 2 24" xfId="773"/>
    <cellStyle name="60% - akcent 6 2 25" xfId="774"/>
    <cellStyle name="60% - akcent 6 2 26" xfId="775"/>
    <cellStyle name="60% - akcent 6 2 3" xfId="776"/>
    <cellStyle name="60% - akcent 6 2 4" xfId="777"/>
    <cellStyle name="60% - akcent 6 2 5" xfId="778"/>
    <cellStyle name="60% - akcent 6 2 6" xfId="779"/>
    <cellStyle name="60% - akcent 6 2 7" xfId="780"/>
    <cellStyle name="60% - akcent 6 2 8" xfId="781"/>
    <cellStyle name="60% - akcent 6 2 9" xfId="782"/>
    <cellStyle name="60% - akcent 6 3" xfId="783"/>
    <cellStyle name="60% — akcent 6 3" xfId="281"/>
    <cellStyle name="60% — akcent 6 4" xfId="316"/>
    <cellStyle name="Accent1" xfId="114"/>
    <cellStyle name="Accent2" xfId="115"/>
    <cellStyle name="Accent3" xfId="116"/>
    <cellStyle name="Accent4" xfId="117"/>
    <cellStyle name="Accent5" xfId="118"/>
    <cellStyle name="Accent6" xfId="119"/>
    <cellStyle name="Akcent 1 2" xfId="178"/>
    <cellStyle name="Akcent 1 2 10" xfId="784"/>
    <cellStyle name="Akcent 1 2 11" xfId="785"/>
    <cellStyle name="Akcent 1 2 12" xfId="786"/>
    <cellStyle name="Akcent 1 2 13" xfId="787"/>
    <cellStyle name="Akcent 1 2 14" xfId="788"/>
    <cellStyle name="Akcent 1 2 15" xfId="789"/>
    <cellStyle name="Akcent 1 2 16" xfId="790"/>
    <cellStyle name="Akcent 1 2 17" xfId="791"/>
    <cellStyle name="Akcent 1 2 18" xfId="792"/>
    <cellStyle name="Akcent 1 2 19" xfId="793"/>
    <cellStyle name="Akcent 1 2 2" xfId="794"/>
    <cellStyle name="Akcent 1 2 20" xfId="795"/>
    <cellStyle name="Akcent 1 2 21" xfId="796"/>
    <cellStyle name="Akcent 1 2 22" xfId="797"/>
    <cellStyle name="Akcent 1 2 23" xfId="798"/>
    <cellStyle name="Akcent 1 2 24" xfId="799"/>
    <cellStyle name="Akcent 1 2 25" xfId="800"/>
    <cellStyle name="Akcent 1 2 26" xfId="801"/>
    <cellStyle name="Akcent 1 2 3" xfId="802"/>
    <cellStyle name="Akcent 1 2 4" xfId="803"/>
    <cellStyle name="Akcent 1 2 5" xfId="804"/>
    <cellStyle name="Akcent 1 2 6" xfId="805"/>
    <cellStyle name="Akcent 1 2 7" xfId="806"/>
    <cellStyle name="Akcent 1 2 8" xfId="807"/>
    <cellStyle name="Akcent 1 2 9" xfId="808"/>
    <cellStyle name="Akcent 1 3" xfId="809"/>
    <cellStyle name="Akcent 2 2" xfId="179"/>
    <cellStyle name="Akcent 2 2 10" xfId="810"/>
    <cellStyle name="Akcent 2 2 11" xfId="811"/>
    <cellStyle name="Akcent 2 2 12" xfId="812"/>
    <cellStyle name="Akcent 2 2 13" xfId="813"/>
    <cellStyle name="Akcent 2 2 14" xfId="814"/>
    <cellStyle name="Akcent 2 2 15" xfId="815"/>
    <cellStyle name="Akcent 2 2 16" xfId="816"/>
    <cellStyle name="Akcent 2 2 17" xfId="817"/>
    <cellStyle name="Akcent 2 2 18" xfId="818"/>
    <cellStyle name="Akcent 2 2 19" xfId="819"/>
    <cellStyle name="Akcent 2 2 2" xfId="820"/>
    <cellStyle name="Akcent 2 2 20" xfId="821"/>
    <cellStyle name="Akcent 2 2 21" xfId="822"/>
    <cellStyle name="Akcent 2 2 22" xfId="823"/>
    <cellStyle name="Akcent 2 2 23" xfId="824"/>
    <cellStyle name="Akcent 2 2 24" xfId="825"/>
    <cellStyle name="Akcent 2 2 25" xfId="826"/>
    <cellStyle name="Akcent 2 2 26" xfId="827"/>
    <cellStyle name="Akcent 2 2 3" xfId="828"/>
    <cellStyle name="Akcent 2 2 4" xfId="829"/>
    <cellStyle name="Akcent 2 2 5" xfId="830"/>
    <cellStyle name="Akcent 2 2 6" xfId="831"/>
    <cellStyle name="Akcent 2 2 7" xfId="832"/>
    <cellStyle name="Akcent 2 2 8" xfId="833"/>
    <cellStyle name="Akcent 2 2 9" xfId="834"/>
    <cellStyle name="Akcent 2 3" xfId="835"/>
    <cellStyle name="Akcent 3 2" xfId="180"/>
    <cellStyle name="Akcent 3 2 10" xfId="836"/>
    <cellStyle name="Akcent 3 2 11" xfId="837"/>
    <cellStyle name="Akcent 3 2 12" xfId="838"/>
    <cellStyle name="Akcent 3 2 13" xfId="839"/>
    <cellStyle name="Akcent 3 2 14" xfId="840"/>
    <cellStyle name="Akcent 3 2 15" xfId="841"/>
    <cellStyle name="Akcent 3 2 16" xfId="842"/>
    <cellStyle name="Akcent 3 2 17" xfId="843"/>
    <cellStyle name="Akcent 3 2 18" xfId="844"/>
    <cellStyle name="Akcent 3 2 19" xfId="845"/>
    <cellStyle name="Akcent 3 2 2" xfId="846"/>
    <cellStyle name="Akcent 3 2 20" xfId="847"/>
    <cellStyle name="Akcent 3 2 21" xfId="848"/>
    <cellStyle name="Akcent 3 2 22" xfId="849"/>
    <cellStyle name="Akcent 3 2 23" xfId="850"/>
    <cellStyle name="Akcent 3 2 24" xfId="851"/>
    <cellStyle name="Akcent 3 2 25" xfId="852"/>
    <cellStyle name="Akcent 3 2 26" xfId="853"/>
    <cellStyle name="Akcent 3 2 3" xfId="854"/>
    <cellStyle name="Akcent 3 2 4" xfId="855"/>
    <cellStyle name="Akcent 3 2 5" xfId="856"/>
    <cellStyle name="Akcent 3 2 6" xfId="857"/>
    <cellStyle name="Akcent 3 2 7" xfId="858"/>
    <cellStyle name="Akcent 3 2 8" xfId="859"/>
    <cellStyle name="Akcent 3 2 9" xfId="860"/>
    <cellStyle name="Akcent 3 3" xfId="861"/>
    <cellStyle name="Akcent 4 2" xfId="181"/>
    <cellStyle name="Akcent 4 2 10" xfId="862"/>
    <cellStyle name="Akcent 4 2 11" xfId="863"/>
    <cellStyle name="Akcent 4 2 12" xfId="864"/>
    <cellStyle name="Akcent 4 2 13" xfId="865"/>
    <cellStyle name="Akcent 4 2 14" xfId="866"/>
    <cellStyle name="Akcent 4 2 15" xfId="867"/>
    <cellStyle name="Akcent 4 2 16" xfId="868"/>
    <cellStyle name="Akcent 4 2 17" xfId="869"/>
    <cellStyle name="Akcent 4 2 18" xfId="870"/>
    <cellStyle name="Akcent 4 2 19" xfId="871"/>
    <cellStyle name="Akcent 4 2 2" xfId="872"/>
    <cellStyle name="Akcent 4 2 20" xfId="873"/>
    <cellStyle name="Akcent 4 2 21" xfId="874"/>
    <cellStyle name="Akcent 4 2 22" xfId="875"/>
    <cellStyle name="Akcent 4 2 23" xfId="876"/>
    <cellStyle name="Akcent 4 2 24" xfId="877"/>
    <cellStyle name="Akcent 4 2 25" xfId="878"/>
    <cellStyle name="Akcent 4 2 26" xfId="879"/>
    <cellStyle name="Akcent 4 2 3" xfId="880"/>
    <cellStyle name="Akcent 4 2 4" xfId="881"/>
    <cellStyle name="Akcent 4 2 5" xfId="882"/>
    <cellStyle name="Akcent 4 2 6" xfId="883"/>
    <cellStyle name="Akcent 4 2 7" xfId="884"/>
    <cellStyle name="Akcent 4 2 8" xfId="885"/>
    <cellStyle name="Akcent 4 2 9" xfId="886"/>
    <cellStyle name="Akcent 4 3" xfId="887"/>
    <cellStyle name="Akcent 5 2" xfId="182"/>
    <cellStyle name="Akcent 5 2 10" xfId="888"/>
    <cellStyle name="Akcent 5 2 11" xfId="889"/>
    <cellStyle name="Akcent 5 2 12" xfId="890"/>
    <cellStyle name="Akcent 5 2 13" xfId="891"/>
    <cellStyle name="Akcent 5 2 14" xfId="892"/>
    <cellStyle name="Akcent 5 2 15" xfId="893"/>
    <cellStyle name="Akcent 5 2 16" xfId="894"/>
    <cellStyle name="Akcent 5 2 17" xfId="895"/>
    <cellStyle name="Akcent 5 2 18" xfId="896"/>
    <cellStyle name="Akcent 5 2 19" xfId="897"/>
    <cellStyle name="Akcent 5 2 2" xfId="898"/>
    <cellStyle name="Akcent 5 2 20" xfId="899"/>
    <cellStyle name="Akcent 5 2 21" xfId="900"/>
    <cellStyle name="Akcent 5 2 22" xfId="901"/>
    <cellStyle name="Akcent 5 2 23" xfId="902"/>
    <cellStyle name="Akcent 5 2 24" xfId="903"/>
    <cellStyle name="Akcent 5 2 25" xfId="904"/>
    <cellStyle name="Akcent 5 2 26" xfId="905"/>
    <cellStyle name="Akcent 5 2 3" xfId="906"/>
    <cellStyle name="Akcent 5 2 4" xfId="907"/>
    <cellStyle name="Akcent 5 2 5" xfId="908"/>
    <cellStyle name="Akcent 5 2 6" xfId="909"/>
    <cellStyle name="Akcent 5 2 7" xfId="910"/>
    <cellStyle name="Akcent 5 2 8" xfId="911"/>
    <cellStyle name="Akcent 5 2 9" xfId="912"/>
    <cellStyle name="Akcent 5 3" xfId="913"/>
    <cellStyle name="Akcent 6 2" xfId="183"/>
    <cellStyle name="Akcent 6 2 10" xfId="914"/>
    <cellStyle name="Akcent 6 2 11" xfId="915"/>
    <cellStyle name="Akcent 6 2 12" xfId="916"/>
    <cellStyle name="Akcent 6 2 13" xfId="917"/>
    <cellStyle name="Akcent 6 2 14" xfId="918"/>
    <cellStyle name="Akcent 6 2 15" xfId="919"/>
    <cellStyle name="Akcent 6 2 16" xfId="920"/>
    <cellStyle name="Akcent 6 2 17" xfId="921"/>
    <cellStyle name="Akcent 6 2 18" xfId="922"/>
    <cellStyle name="Akcent 6 2 19" xfId="923"/>
    <cellStyle name="Akcent 6 2 2" xfId="924"/>
    <cellStyle name="Akcent 6 2 20" xfId="925"/>
    <cellStyle name="Akcent 6 2 21" xfId="926"/>
    <cellStyle name="Akcent 6 2 22" xfId="927"/>
    <cellStyle name="Akcent 6 2 23" xfId="928"/>
    <cellStyle name="Akcent 6 2 24" xfId="929"/>
    <cellStyle name="Akcent 6 2 25" xfId="930"/>
    <cellStyle name="Akcent 6 2 26" xfId="931"/>
    <cellStyle name="Akcent 6 2 3" xfId="932"/>
    <cellStyle name="Akcent 6 2 4" xfId="933"/>
    <cellStyle name="Akcent 6 2 5" xfId="934"/>
    <cellStyle name="Akcent 6 2 6" xfId="935"/>
    <cellStyle name="Akcent 6 2 7" xfId="936"/>
    <cellStyle name="Akcent 6 2 8" xfId="937"/>
    <cellStyle name="Akcent 6 2 9" xfId="938"/>
    <cellStyle name="Akcent 6 3" xfId="939"/>
    <cellStyle name="Bad" xfId="120"/>
    <cellStyle name="Calculation" xfId="121"/>
    <cellStyle name="Calculation 2" xfId="202"/>
    <cellStyle name="Calculation 2 2" xfId="1673"/>
    <cellStyle name="Calculation 3" xfId="1354"/>
    <cellStyle name="Calculation 3 2" xfId="1688"/>
    <cellStyle name="Calculation 4" xfId="1509"/>
    <cellStyle name="Check Cell" xfId="122"/>
    <cellStyle name="Comma [0]_A" xfId="123"/>
    <cellStyle name="Comma_A" xfId="124"/>
    <cellStyle name="Currency [0]_A" xfId="125"/>
    <cellStyle name="Currency_A" xfId="126"/>
    <cellStyle name="Dane wejściowe 2" xfId="184"/>
    <cellStyle name="Dane wejściowe 2 10" xfId="940"/>
    <cellStyle name="Dane wejściowe 2 10 2" xfId="1377"/>
    <cellStyle name="Dane wejściowe 2 10 2 2" xfId="1711"/>
    <cellStyle name="Dane wejściowe 2 10 3" xfId="1537"/>
    <cellStyle name="Dane wejściowe 2 11" xfId="941"/>
    <cellStyle name="Dane wejściowe 2 11 2" xfId="1378"/>
    <cellStyle name="Dane wejściowe 2 11 2 2" xfId="1712"/>
    <cellStyle name="Dane wejściowe 2 11 3" xfId="1538"/>
    <cellStyle name="Dane wejściowe 2 12" xfId="942"/>
    <cellStyle name="Dane wejściowe 2 12 2" xfId="1379"/>
    <cellStyle name="Dane wejściowe 2 12 2 2" xfId="1713"/>
    <cellStyle name="Dane wejściowe 2 12 3" xfId="1539"/>
    <cellStyle name="Dane wejściowe 2 13" xfId="943"/>
    <cellStyle name="Dane wejściowe 2 13 2" xfId="1380"/>
    <cellStyle name="Dane wejściowe 2 13 2 2" xfId="1714"/>
    <cellStyle name="Dane wejściowe 2 13 3" xfId="1540"/>
    <cellStyle name="Dane wejściowe 2 14" xfId="944"/>
    <cellStyle name="Dane wejściowe 2 14 2" xfId="1381"/>
    <cellStyle name="Dane wejściowe 2 14 2 2" xfId="1715"/>
    <cellStyle name="Dane wejściowe 2 14 3" xfId="1541"/>
    <cellStyle name="Dane wejściowe 2 15" xfId="945"/>
    <cellStyle name="Dane wejściowe 2 15 2" xfId="1382"/>
    <cellStyle name="Dane wejściowe 2 15 2 2" xfId="1716"/>
    <cellStyle name="Dane wejściowe 2 15 3" xfId="1542"/>
    <cellStyle name="Dane wejściowe 2 16" xfId="946"/>
    <cellStyle name="Dane wejściowe 2 16 2" xfId="1383"/>
    <cellStyle name="Dane wejściowe 2 16 2 2" xfId="1717"/>
    <cellStyle name="Dane wejściowe 2 16 3" xfId="1543"/>
    <cellStyle name="Dane wejściowe 2 17" xfId="947"/>
    <cellStyle name="Dane wejściowe 2 17 2" xfId="1384"/>
    <cellStyle name="Dane wejściowe 2 17 2 2" xfId="1718"/>
    <cellStyle name="Dane wejściowe 2 17 3" xfId="1544"/>
    <cellStyle name="Dane wejściowe 2 18" xfId="948"/>
    <cellStyle name="Dane wejściowe 2 18 2" xfId="1385"/>
    <cellStyle name="Dane wejściowe 2 18 2 2" xfId="1719"/>
    <cellStyle name="Dane wejściowe 2 18 3" xfId="1545"/>
    <cellStyle name="Dane wejściowe 2 19" xfId="949"/>
    <cellStyle name="Dane wejściowe 2 19 2" xfId="1386"/>
    <cellStyle name="Dane wejściowe 2 19 2 2" xfId="1720"/>
    <cellStyle name="Dane wejściowe 2 19 3" xfId="1546"/>
    <cellStyle name="Dane wejściowe 2 2" xfId="950"/>
    <cellStyle name="Dane wejściowe 2 2 2" xfId="1387"/>
    <cellStyle name="Dane wejściowe 2 2 2 2" xfId="1721"/>
    <cellStyle name="Dane wejściowe 2 2 3" xfId="1547"/>
    <cellStyle name="Dane wejściowe 2 20" xfId="951"/>
    <cellStyle name="Dane wejściowe 2 20 2" xfId="1388"/>
    <cellStyle name="Dane wejściowe 2 20 2 2" xfId="1722"/>
    <cellStyle name="Dane wejściowe 2 20 3" xfId="1548"/>
    <cellStyle name="Dane wejściowe 2 21" xfId="952"/>
    <cellStyle name="Dane wejściowe 2 21 2" xfId="1389"/>
    <cellStyle name="Dane wejściowe 2 21 2 2" xfId="1723"/>
    <cellStyle name="Dane wejściowe 2 21 3" xfId="1549"/>
    <cellStyle name="Dane wejściowe 2 22" xfId="953"/>
    <cellStyle name="Dane wejściowe 2 22 2" xfId="1390"/>
    <cellStyle name="Dane wejściowe 2 22 2 2" xfId="1724"/>
    <cellStyle name="Dane wejściowe 2 22 3" xfId="1550"/>
    <cellStyle name="Dane wejściowe 2 23" xfId="954"/>
    <cellStyle name="Dane wejściowe 2 23 2" xfId="1391"/>
    <cellStyle name="Dane wejściowe 2 23 2 2" xfId="1725"/>
    <cellStyle name="Dane wejściowe 2 23 3" xfId="1551"/>
    <cellStyle name="Dane wejściowe 2 24" xfId="955"/>
    <cellStyle name="Dane wejściowe 2 24 2" xfId="1392"/>
    <cellStyle name="Dane wejściowe 2 24 2 2" xfId="1726"/>
    <cellStyle name="Dane wejściowe 2 24 3" xfId="1552"/>
    <cellStyle name="Dane wejściowe 2 25" xfId="956"/>
    <cellStyle name="Dane wejściowe 2 25 2" xfId="1393"/>
    <cellStyle name="Dane wejściowe 2 25 2 2" xfId="1727"/>
    <cellStyle name="Dane wejściowe 2 25 3" xfId="1553"/>
    <cellStyle name="Dane wejściowe 2 26" xfId="957"/>
    <cellStyle name="Dane wejściowe 2 26 2" xfId="1394"/>
    <cellStyle name="Dane wejściowe 2 26 2 2" xfId="1728"/>
    <cellStyle name="Dane wejściowe 2 26 3" xfId="1554"/>
    <cellStyle name="Dane wejściowe 2 27" xfId="1347"/>
    <cellStyle name="Dane wejściowe 2 27 2" xfId="1681"/>
    <cellStyle name="Dane wejściowe 2 28" xfId="1500"/>
    <cellStyle name="Dane wejściowe 2 3" xfId="958"/>
    <cellStyle name="Dane wejściowe 2 3 2" xfId="1395"/>
    <cellStyle name="Dane wejściowe 2 3 2 2" xfId="1729"/>
    <cellStyle name="Dane wejściowe 2 3 3" xfId="1555"/>
    <cellStyle name="Dane wejściowe 2 4" xfId="959"/>
    <cellStyle name="Dane wejściowe 2 4 2" xfId="1396"/>
    <cellStyle name="Dane wejściowe 2 4 2 2" xfId="1730"/>
    <cellStyle name="Dane wejściowe 2 4 3" xfId="1556"/>
    <cellStyle name="Dane wejściowe 2 5" xfId="960"/>
    <cellStyle name="Dane wejściowe 2 5 2" xfId="1397"/>
    <cellStyle name="Dane wejściowe 2 5 2 2" xfId="1731"/>
    <cellStyle name="Dane wejściowe 2 5 3" xfId="1557"/>
    <cellStyle name="Dane wejściowe 2 6" xfId="961"/>
    <cellStyle name="Dane wejściowe 2 6 2" xfId="1398"/>
    <cellStyle name="Dane wejściowe 2 6 2 2" xfId="1732"/>
    <cellStyle name="Dane wejściowe 2 6 3" xfId="1558"/>
    <cellStyle name="Dane wejściowe 2 7" xfId="962"/>
    <cellStyle name="Dane wejściowe 2 7 2" xfId="1399"/>
    <cellStyle name="Dane wejściowe 2 7 2 2" xfId="1733"/>
    <cellStyle name="Dane wejściowe 2 7 3" xfId="1559"/>
    <cellStyle name="Dane wejściowe 2 8" xfId="963"/>
    <cellStyle name="Dane wejściowe 2 8 2" xfId="1400"/>
    <cellStyle name="Dane wejściowe 2 8 2 2" xfId="1734"/>
    <cellStyle name="Dane wejściowe 2 8 3" xfId="1560"/>
    <cellStyle name="Dane wejściowe 2 9" xfId="964"/>
    <cellStyle name="Dane wejściowe 2 9 2" xfId="1401"/>
    <cellStyle name="Dane wejściowe 2 9 2 2" xfId="1735"/>
    <cellStyle name="Dane wejściowe 2 9 3" xfId="1561"/>
    <cellStyle name="Dane wejściowe 3" xfId="965"/>
    <cellStyle name="Dane wejściowe 3 2" xfId="1402"/>
    <cellStyle name="Dane wejściowe 3 2 2" xfId="1736"/>
    <cellStyle name="Dane wejściowe 3 3" xfId="1562"/>
    <cellStyle name="Dane wyjściowe 2" xfId="185"/>
    <cellStyle name="Dane wyjściowe 2 10" xfId="966"/>
    <cellStyle name="Dane wyjściowe 2 10 2" xfId="1403"/>
    <cellStyle name="Dane wyjściowe 2 10 2 2" xfId="1737"/>
    <cellStyle name="Dane wyjściowe 2 10 3" xfId="1563"/>
    <cellStyle name="Dane wyjściowe 2 11" xfId="967"/>
    <cellStyle name="Dane wyjściowe 2 11 2" xfId="1404"/>
    <cellStyle name="Dane wyjściowe 2 11 2 2" xfId="1738"/>
    <cellStyle name="Dane wyjściowe 2 11 3" xfId="1564"/>
    <cellStyle name="Dane wyjściowe 2 12" xfId="968"/>
    <cellStyle name="Dane wyjściowe 2 12 2" xfId="1405"/>
    <cellStyle name="Dane wyjściowe 2 12 2 2" xfId="1739"/>
    <cellStyle name="Dane wyjściowe 2 12 3" xfId="1565"/>
    <cellStyle name="Dane wyjściowe 2 13" xfId="969"/>
    <cellStyle name="Dane wyjściowe 2 13 2" xfId="1406"/>
    <cellStyle name="Dane wyjściowe 2 13 2 2" xfId="1740"/>
    <cellStyle name="Dane wyjściowe 2 13 3" xfId="1566"/>
    <cellStyle name="Dane wyjściowe 2 14" xfId="970"/>
    <cellStyle name="Dane wyjściowe 2 14 2" xfId="1407"/>
    <cellStyle name="Dane wyjściowe 2 14 2 2" xfId="1741"/>
    <cellStyle name="Dane wyjściowe 2 14 3" xfId="1567"/>
    <cellStyle name="Dane wyjściowe 2 15" xfId="971"/>
    <cellStyle name="Dane wyjściowe 2 15 2" xfId="1408"/>
    <cellStyle name="Dane wyjściowe 2 15 2 2" xfId="1742"/>
    <cellStyle name="Dane wyjściowe 2 15 3" xfId="1568"/>
    <cellStyle name="Dane wyjściowe 2 16" xfId="972"/>
    <cellStyle name="Dane wyjściowe 2 16 2" xfId="1409"/>
    <cellStyle name="Dane wyjściowe 2 16 2 2" xfId="1743"/>
    <cellStyle name="Dane wyjściowe 2 16 3" xfId="1569"/>
    <cellStyle name="Dane wyjściowe 2 17" xfId="973"/>
    <cellStyle name="Dane wyjściowe 2 17 2" xfId="1410"/>
    <cellStyle name="Dane wyjściowe 2 17 2 2" xfId="1744"/>
    <cellStyle name="Dane wyjściowe 2 17 3" xfId="1570"/>
    <cellStyle name="Dane wyjściowe 2 18" xfId="974"/>
    <cellStyle name="Dane wyjściowe 2 18 2" xfId="1411"/>
    <cellStyle name="Dane wyjściowe 2 18 2 2" xfId="1745"/>
    <cellStyle name="Dane wyjściowe 2 18 3" xfId="1571"/>
    <cellStyle name="Dane wyjściowe 2 19" xfId="975"/>
    <cellStyle name="Dane wyjściowe 2 19 2" xfId="1412"/>
    <cellStyle name="Dane wyjściowe 2 19 2 2" xfId="1746"/>
    <cellStyle name="Dane wyjściowe 2 19 3" xfId="1572"/>
    <cellStyle name="Dane wyjściowe 2 2" xfId="976"/>
    <cellStyle name="Dane wyjściowe 2 2 2" xfId="1413"/>
    <cellStyle name="Dane wyjściowe 2 2 2 2" xfId="1747"/>
    <cellStyle name="Dane wyjściowe 2 2 3" xfId="1573"/>
    <cellStyle name="Dane wyjściowe 2 20" xfId="977"/>
    <cellStyle name="Dane wyjściowe 2 20 2" xfId="1414"/>
    <cellStyle name="Dane wyjściowe 2 20 2 2" xfId="1748"/>
    <cellStyle name="Dane wyjściowe 2 20 3" xfId="1574"/>
    <cellStyle name="Dane wyjściowe 2 21" xfId="978"/>
    <cellStyle name="Dane wyjściowe 2 21 2" xfId="1415"/>
    <cellStyle name="Dane wyjściowe 2 21 2 2" xfId="1749"/>
    <cellStyle name="Dane wyjściowe 2 21 3" xfId="1575"/>
    <cellStyle name="Dane wyjściowe 2 22" xfId="979"/>
    <cellStyle name="Dane wyjściowe 2 22 2" xfId="1416"/>
    <cellStyle name="Dane wyjściowe 2 22 2 2" xfId="1750"/>
    <cellStyle name="Dane wyjściowe 2 22 3" xfId="1576"/>
    <cellStyle name="Dane wyjściowe 2 23" xfId="980"/>
    <cellStyle name="Dane wyjściowe 2 23 2" xfId="1417"/>
    <cellStyle name="Dane wyjściowe 2 23 2 2" xfId="1751"/>
    <cellStyle name="Dane wyjściowe 2 23 3" xfId="1577"/>
    <cellStyle name="Dane wyjściowe 2 24" xfId="981"/>
    <cellStyle name="Dane wyjściowe 2 24 2" xfId="1418"/>
    <cellStyle name="Dane wyjściowe 2 24 2 2" xfId="1752"/>
    <cellStyle name="Dane wyjściowe 2 24 3" xfId="1578"/>
    <cellStyle name="Dane wyjściowe 2 25" xfId="982"/>
    <cellStyle name="Dane wyjściowe 2 25 2" xfId="1419"/>
    <cellStyle name="Dane wyjściowe 2 25 2 2" xfId="1753"/>
    <cellStyle name="Dane wyjściowe 2 25 3" xfId="1579"/>
    <cellStyle name="Dane wyjściowe 2 26" xfId="983"/>
    <cellStyle name="Dane wyjściowe 2 26 2" xfId="1420"/>
    <cellStyle name="Dane wyjściowe 2 26 2 2" xfId="1754"/>
    <cellStyle name="Dane wyjściowe 2 26 3" xfId="1580"/>
    <cellStyle name="Dane wyjściowe 2 27" xfId="1348"/>
    <cellStyle name="Dane wyjściowe 2 27 2" xfId="1682"/>
    <cellStyle name="Dane wyjściowe 2 28" xfId="1501"/>
    <cellStyle name="Dane wyjściowe 2 3" xfId="984"/>
    <cellStyle name="Dane wyjściowe 2 3 2" xfId="1421"/>
    <cellStyle name="Dane wyjściowe 2 3 2 2" xfId="1755"/>
    <cellStyle name="Dane wyjściowe 2 3 3" xfId="1581"/>
    <cellStyle name="Dane wyjściowe 2 4" xfId="985"/>
    <cellStyle name="Dane wyjściowe 2 4 2" xfId="1422"/>
    <cellStyle name="Dane wyjściowe 2 4 2 2" xfId="1756"/>
    <cellStyle name="Dane wyjściowe 2 4 3" xfId="1582"/>
    <cellStyle name="Dane wyjściowe 2 5" xfId="986"/>
    <cellStyle name="Dane wyjściowe 2 5 2" xfId="1423"/>
    <cellStyle name="Dane wyjściowe 2 5 2 2" xfId="1757"/>
    <cellStyle name="Dane wyjściowe 2 5 3" xfId="1583"/>
    <cellStyle name="Dane wyjściowe 2 6" xfId="987"/>
    <cellStyle name="Dane wyjściowe 2 6 2" xfId="1424"/>
    <cellStyle name="Dane wyjściowe 2 6 2 2" xfId="1758"/>
    <cellStyle name="Dane wyjściowe 2 6 3" xfId="1584"/>
    <cellStyle name="Dane wyjściowe 2 7" xfId="988"/>
    <cellStyle name="Dane wyjściowe 2 7 2" xfId="1425"/>
    <cellStyle name="Dane wyjściowe 2 7 2 2" xfId="1759"/>
    <cellStyle name="Dane wyjściowe 2 7 3" xfId="1585"/>
    <cellStyle name="Dane wyjściowe 2 8" xfId="989"/>
    <cellStyle name="Dane wyjściowe 2 8 2" xfId="1426"/>
    <cellStyle name="Dane wyjściowe 2 8 2 2" xfId="1760"/>
    <cellStyle name="Dane wyjściowe 2 8 3" xfId="1586"/>
    <cellStyle name="Dane wyjściowe 2 9" xfId="990"/>
    <cellStyle name="Dane wyjściowe 2 9 2" xfId="1427"/>
    <cellStyle name="Dane wyjściowe 2 9 2 2" xfId="1761"/>
    <cellStyle name="Dane wyjściowe 2 9 3" xfId="1587"/>
    <cellStyle name="Dane wyjściowe 3" xfId="991"/>
    <cellStyle name="Dane wyjściowe 3 2" xfId="1428"/>
    <cellStyle name="Dane wyjściowe 3 2 2" xfId="1762"/>
    <cellStyle name="Dane wyjściowe 3 3" xfId="1588"/>
    <cellStyle name="Dobre 2" xfId="312"/>
    <cellStyle name="Dobre 2 10" xfId="992"/>
    <cellStyle name="Dobre 2 11" xfId="993"/>
    <cellStyle name="Dobre 2 12" xfId="994"/>
    <cellStyle name="Dobre 2 13" xfId="995"/>
    <cellStyle name="Dobre 2 14" xfId="996"/>
    <cellStyle name="Dobre 2 15" xfId="997"/>
    <cellStyle name="Dobre 2 16" xfId="998"/>
    <cellStyle name="Dobre 2 17" xfId="999"/>
    <cellStyle name="Dobre 2 18" xfId="1000"/>
    <cellStyle name="Dobre 2 19" xfId="1001"/>
    <cellStyle name="Dobre 2 2" xfId="1002"/>
    <cellStyle name="Dobre 2 20" xfId="1003"/>
    <cellStyle name="Dobre 2 21" xfId="1004"/>
    <cellStyle name="Dobre 2 22" xfId="1005"/>
    <cellStyle name="Dobre 2 23" xfId="1006"/>
    <cellStyle name="Dobre 2 24" xfId="1007"/>
    <cellStyle name="Dobre 2 25" xfId="1008"/>
    <cellStyle name="Dobre 2 26" xfId="1009"/>
    <cellStyle name="Dobre 2 3" xfId="1010"/>
    <cellStyle name="Dobre 2 4" xfId="1011"/>
    <cellStyle name="Dobre 2 5" xfId="1012"/>
    <cellStyle name="Dobre 2 6" xfId="1013"/>
    <cellStyle name="Dobre 2 7" xfId="1014"/>
    <cellStyle name="Dobre 2 8" xfId="1015"/>
    <cellStyle name="Dobre 2 9" xfId="1016"/>
    <cellStyle name="Dobre 3" xfId="1017"/>
    <cellStyle name="Dobry 2" xfId="186"/>
    <cellStyle name="Dziesiętny 2" xfId="128"/>
    <cellStyle name="Dziesiętny 2 2" xfId="153"/>
    <cellStyle name="Dziesiętny 2 2 2" xfId="314"/>
    <cellStyle name="Dziesiętny 2 2 2 2" xfId="1679"/>
    <cellStyle name="Dziesiętny 2 2 2 2 2" xfId="1879"/>
    <cellStyle name="Dziesiętny 2 2 2 3" xfId="1854"/>
    <cellStyle name="Dziesiętny 2 2 3" xfId="1364"/>
    <cellStyle name="Dziesiętny 2 2 3 2" xfId="1698"/>
    <cellStyle name="Dziesiętny 2 2 3 2 2" xfId="1883"/>
    <cellStyle name="Dziesiętny 2 2 3 3" xfId="1858"/>
    <cellStyle name="Dziesiętny 2 2 4" xfId="1520"/>
    <cellStyle name="Dziesiętny 2 2 4 2" xfId="1836"/>
    <cellStyle name="Dziesiętny 2 2 4 2 2" xfId="1887"/>
    <cellStyle name="Dziesiętny 2 2 4 3" xfId="1862"/>
    <cellStyle name="Dziesiętny 2 2 5" xfId="1666"/>
    <cellStyle name="Dziesiętny 2 2 5 2" xfId="1869"/>
    <cellStyle name="Dziesiętny 2 2 6" xfId="1843"/>
    <cellStyle name="Dziesiętny 2 3" xfId="157"/>
    <cellStyle name="Dziesiętny 2 3 2" xfId="313"/>
    <cellStyle name="Dziesiętny 2 3 2 2" xfId="1678"/>
    <cellStyle name="Dziesiętny 2 3 2 2 2" xfId="1878"/>
    <cellStyle name="Dziesiętny 2 3 2 3" xfId="1853"/>
    <cellStyle name="Dziesiętny 2 3 3" xfId="1363"/>
    <cellStyle name="Dziesiętny 2 3 3 2" xfId="1697"/>
    <cellStyle name="Dziesiętny 2 3 3 2 2" xfId="1882"/>
    <cellStyle name="Dziesiętny 2 3 3 3" xfId="1857"/>
    <cellStyle name="Dziesiętny 2 3 4" xfId="1519"/>
    <cellStyle name="Dziesiętny 2 3 4 2" xfId="1835"/>
    <cellStyle name="Dziesiętny 2 3 4 2 2" xfId="1886"/>
    <cellStyle name="Dziesiętny 2 3 4 3" xfId="1861"/>
    <cellStyle name="Dziesiętny 2 3 5" xfId="1670"/>
    <cellStyle name="Dziesiętny 2 3 5 2" xfId="1873"/>
    <cellStyle name="Dziesiętny 2 3 6" xfId="1847"/>
    <cellStyle name="Dziesiętny 2 4" xfId="203"/>
    <cellStyle name="Dziesiętny 2 4 2" xfId="1674"/>
    <cellStyle name="Dziesiętny 2 4 2 2" xfId="1876"/>
    <cellStyle name="Dziesiętny 2 4 3" xfId="1850"/>
    <cellStyle name="Dziesiętny 2 5" xfId="1355"/>
    <cellStyle name="Dziesiętny 2 5 2" xfId="1689"/>
    <cellStyle name="Dziesiętny 2 5 2 2" xfId="1880"/>
    <cellStyle name="Dziesiętny 2 5 3" xfId="1855"/>
    <cellStyle name="Dziesiętny 2 6" xfId="1510"/>
    <cellStyle name="Dziesiętny 2 6 2" xfId="1833"/>
    <cellStyle name="Dziesiętny 2 6 2 2" xfId="1884"/>
    <cellStyle name="Dziesiętny 2 6 3" xfId="1859"/>
    <cellStyle name="Dziesiętny 2 7" xfId="1659"/>
    <cellStyle name="Dziesiętny 2 7 2" xfId="1837"/>
    <cellStyle name="Dziesiętny 2 7 2 2" xfId="1888"/>
    <cellStyle name="Dziesiętny 2 7 3" xfId="1863"/>
    <cellStyle name="Dziesiętny 2 8" xfId="1661"/>
    <cellStyle name="Dziesiętny 2 8 2" xfId="1865"/>
    <cellStyle name="Dziesiętny 2 9" xfId="1839"/>
    <cellStyle name="Dziesiętny 3" xfId="127"/>
    <cellStyle name="Dziesiętny 3 2" xfId="152"/>
    <cellStyle name="Dziesiętny 3 2 2" xfId="220"/>
    <cellStyle name="Dziesiętny 3 2 2 2" xfId="1677"/>
    <cellStyle name="Dziesiętny 3 2 2 2 2" xfId="1877"/>
    <cellStyle name="Dziesiętny 3 2 2 3" xfId="1852"/>
    <cellStyle name="Dziesiętny 3 2 3" xfId="1360"/>
    <cellStyle name="Dziesiętny 3 2 3 2" xfId="1694"/>
    <cellStyle name="Dziesiętny 3 2 3 2 2" xfId="1881"/>
    <cellStyle name="Dziesiętny 3 2 3 3" xfId="1856"/>
    <cellStyle name="Dziesiętny 3 2 4" xfId="1516"/>
    <cellStyle name="Dziesiętny 3 2 4 2" xfId="1834"/>
    <cellStyle name="Dziesiętny 3 2 4 2 2" xfId="1885"/>
    <cellStyle name="Dziesiętny 3 2 4 3" xfId="1860"/>
    <cellStyle name="Dziesiętny 3 2 5" xfId="1665"/>
    <cellStyle name="Dziesiętny 3 2 5 2" xfId="1868"/>
    <cellStyle name="Dziesiętny 3 2 6" xfId="1842"/>
    <cellStyle name="Dziesiętny 3 3" xfId="156"/>
    <cellStyle name="Dziesiętny 3 3 2" xfId="1669"/>
    <cellStyle name="Dziesiętny 3 3 2 2" xfId="1872"/>
    <cellStyle name="Dziesiętny 3 3 3" xfId="1846"/>
    <cellStyle name="Dziesiętny 3 4" xfId="1660"/>
    <cellStyle name="Dziesiętny 3 4 2" xfId="1864"/>
    <cellStyle name="Dziesiętny 3 5" xfId="1838"/>
    <cellStyle name="Dziesiętny 4" xfId="149"/>
    <cellStyle name="Dziesiętny 4 2" xfId="155"/>
    <cellStyle name="Dziesiętny 4 2 2" xfId="1668"/>
    <cellStyle name="Dziesiętny 4 2 2 2" xfId="1871"/>
    <cellStyle name="Dziesiętny 4 2 3" xfId="1845"/>
    <cellStyle name="Dziesiętny 4 3" xfId="159"/>
    <cellStyle name="Dziesiętny 4 3 2" xfId="1672"/>
    <cellStyle name="Dziesiętny 4 3 2 2" xfId="1875"/>
    <cellStyle name="Dziesiętny 4 3 3" xfId="1849"/>
    <cellStyle name="Dziesiętny 4 4" xfId="1664"/>
    <cellStyle name="Dziesiętny 4 4 2" xfId="1867"/>
    <cellStyle name="Dziesiętny 4 5" xfId="1841"/>
    <cellStyle name="Excel Built-in Normal" xfId="213"/>
    <cellStyle name="Excel Built-in Normal 2" xfId="6"/>
    <cellStyle name="Explanatory Text" xfId="129"/>
    <cellStyle name="Good" xfId="204"/>
    <cellStyle name="Grey" xfId="130"/>
    <cellStyle name="Grey 2" xfId="1018"/>
    <cellStyle name="Grey 2 2" xfId="1019"/>
    <cellStyle name="Heading 1" xfId="131"/>
    <cellStyle name="Heading 2" xfId="132"/>
    <cellStyle name="Heading 3" xfId="133"/>
    <cellStyle name="Heading 4" xfId="134"/>
    <cellStyle name="Input" xfId="205"/>
    <cellStyle name="Input [yellow]" xfId="135"/>
    <cellStyle name="Input [yellow] 2" xfId="1020"/>
    <cellStyle name="Input [yellow] 2 2" xfId="1021"/>
    <cellStyle name="Input 10" xfId="1361"/>
    <cellStyle name="Input 10 2" xfId="1695"/>
    <cellStyle name="Input 11" xfId="1376"/>
    <cellStyle name="Input 11 2" xfId="1710"/>
    <cellStyle name="Input 12" xfId="1366"/>
    <cellStyle name="Input 12 2" xfId="1700"/>
    <cellStyle name="Input 13" xfId="1375"/>
    <cellStyle name="Input 13 2" xfId="1709"/>
    <cellStyle name="Input 14" xfId="1368"/>
    <cellStyle name="Input 14 2" xfId="1702"/>
    <cellStyle name="Input 15" xfId="1374"/>
    <cellStyle name="Input 15 2" xfId="1708"/>
    <cellStyle name="Input 16" xfId="1369"/>
    <cellStyle name="Input 16 2" xfId="1703"/>
    <cellStyle name="Input 17" xfId="1373"/>
    <cellStyle name="Input 17 2" xfId="1707"/>
    <cellStyle name="Input 18" xfId="1370"/>
    <cellStyle name="Input 18 2" xfId="1704"/>
    <cellStyle name="Input 19" xfId="1372"/>
    <cellStyle name="Input 19 2" xfId="1706"/>
    <cellStyle name="Input 2" xfId="1356"/>
    <cellStyle name="Input 2 2" xfId="1690"/>
    <cellStyle name="Input 20" xfId="1496"/>
    <cellStyle name="Input 20 2" xfId="1830"/>
    <cellStyle name="Input 21" xfId="1431"/>
    <cellStyle name="Input 21 2" xfId="1765"/>
    <cellStyle name="Input 22" xfId="1367"/>
    <cellStyle name="Input 22 2" xfId="1701"/>
    <cellStyle name="Input 23" xfId="1495"/>
    <cellStyle name="Input 23 2" xfId="1829"/>
    <cellStyle name="Input 24" xfId="1494"/>
    <cellStyle name="Input 24 2" xfId="1828"/>
    <cellStyle name="Input 25" xfId="1371"/>
    <cellStyle name="Input 25 2" xfId="1705"/>
    <cellStyle name="Input 26" xfId="1498"/>
    <cellStyle name="Input 26 2" xfId="1832"/>
    <cellStyle name="Input 27" xfId="1435"/>
    <cellStyle name="Input 27 2" xfId="1769"/>
    <cellStyle name="Input 28" xfId="1430"/>
    <cellStyle name="Input 28 2" xfId="1764"/>
    <cellStyle name="Input 29" xfId="1365"/>
    <cellStyle name="Input 29 2" xfId="1699"/>
    <cellStyle name="Input 3" xfId="1434"/>
    <cellStyle name="Input 3 2" xfId="1768"/>
    <cellStyle name="Input 30" xfId="1362"/>
    <cellStyle name="Input 30 2" xfId="1696"/>
    <cellStyle name="Input 31" xfId="1512"/>
    <cellStyle name="Input 32" xfId="1593"/>
    <cellStyle name="Input 33" xfId="1592"/>
    <cellStyle name="Input 34" xfId="1507"/>
    <cellStyle name="Input 35" xfId="1657"/>
    <cellStyle name="Input 36" xfId="1591"/>
    <cellStyle name="Input 37" xfId="1506"/>
    <cellStyle name="Input 38" xfId="1589"/>
    <cellStyle name="Input 39" xfId="1517"/>
    <cellStyle name="Input 4" xfId="1433"/>
    <cellStyle name="Input 4 2" xfId="1767"/>
    <cellStyle name="Input 40" xfId="1536"/>
    <cellStyle name="Input 41" xfId="1521"/>
    <cellStyle name="Input 42" xfId="1534"/>
    <cellStyle name="Input 43" xfId="1523"/>
    <cellStyle name="Input 44" xfId="1532"/>
    <cellStyle name="Input 45" xfId="1524"/>
    <cellStyle name="Input 46" xfId="1531"/>
    <cellStyle name="Input 47" xfId="1525"/>
    <cellStyle name="Input 48" xfId="1530"/>
    <cellStyle name="Input 49" xfId="1526"/>
    <cellStyle name="Input 5" xfId="1353"/>
    <cellStyle name="Input 5 2" xfId="1687"/>
    <cellStyle name="Input 50" xfId="1529"/>
    <cellStyle name="Input 51" xfId="1527"/>
    <cellStyle name="Input 52" xfId="1518"/>
    <cellStyle name="Input 53" xfId="1594"/>
    <cellStyle name="Input 54" xfId="1508"/>
    <cellStyle name="Input 55" xfId="1590"/>
    <cellStyle name="Input 56" xfId="1505"/>
    <cellStyle name="Input 57" xfId="1511"/>
    <cellStyle name="Input 58" xfId="1528"/>
    <cellStyle name="Input 59" xfId="1535"/>
    <cellStyle name="Input 6" xfId="1497"/>
    <cellStyle name="Input 6 2" xfId="1831"/>
    <cellStyle name="Input 60" xfId="1522"/>
    <cellStyle name="Input 61" xfId="1533"/>
    <cellStyle name="Input 62" xfId="1499"/>
    <cellStyle name="Input 63" xfId="1656"/>
    <cellStyle name="Input 64" xfId="1596"/>
    <cellStyle name="Input 65" xfId="1655"/>
    <cellStyle name="Input 66" xfId="1595"/>
    <cellStyle name="Input 67" xfId="1675"/>
    <cellStyle name="Input 68" xfId="1680"/>
    <cellStyle name="Input 69" xfId="1851"/>
    <cellStyle name="Input 7" xfId="1432"/>
    <cellStyle name="Input 7 2" xfId="1766"/>
    <cellStyle name="Input 8" xfId="1352"/>
    <cellStyle name="Input 8 2" xfId="1686"/>
    <cellStyle name="Input 9" xfId="1429"/>
    <cellStyle name="Input 9 2" xfId="1763"/>
    <cellStyle name="Input_ki_rob_dr_k_01062012" xfId="1022"/>
    <cellStyle name="Komórka połączona 2" xfId="187"/>
    <cellStyle name="Komórka połączona 2 2" xfId="1023"/>
    <cellStyle name="Komórka zaznaczona 2" xfId="188"/>
    <cellStyle name="Komórka zaznaczona 2 10" xfId="1024"/>
    <cellStyle name="Komórka zaznaczona 2 11" xfId="1025"/>
    <cellStyle name="Komórka zaznaczona 2 12" xfId="1026"/>
    <cellStyle name="Komórka zaznaczona 2 13" xfId="1027"/>
    <cellStyle name="Komórka zaznaczona 2 14" xfId="1028"/>
    <cellStyle name="Komórka zaznaczona 2 15" xfId="1029"/>
    <cellStyle name="Komórka zaznaczona 2 16" xfId="1030"/>
    <cellStyle name="Komórka zaznaczona 2 17" xfId="1031"/>
    <cellStyle name="Komórka zaznaczona 2 18" xfId="1032"/>
    <cellStyle name="Komórka zaznaczona 2 19" xfId="1033"/>
    <cellStyle name="Komórka zaznaczona 2 2" xfId="1034"/>
    <cellStyle name="Komórka zaznaczona 2 20" xfId="1035"/>
    <cellStyle name="Komórka zaznaczona 2 21" xfId="1036"/>
    <cellStyle name="Komórka zaznaczona 2 22" xfId="1037"/>
    <cellStyle name="Komórka zaznaczona 2 23" xfId="1038"/>
    <cellStyle name="Komórka zaznaczona 2 24" xfId="1039"/>
    <cellStyle name="Komórka zaznaczona 2 25" xfId="1040"/>
    <cellStyle name="Komórka zaznaczona 2 26" xfId="1041"/>
    <cellStyle name="Komórka zaznaczona 2 3" xfId="1042"/>
    <cellStyle name="Komórka zaznaczona 2 4" xfId="1043"/>
    <cellStyle name="Komórka zaznaczona 2 5" xfId="1044"/>
    <cellStyle name="Komórka zaznaczona 2 6" xfId="1045"/>
    <cellStyle name="Komórka zaznaczona 2 7" xfId="1046"/>
    <cellStyle name="Komórka zaznaczona 2 8" xfId="1047"/>
    <cellStyle name="Komórka zaznaczona 2 9" xfId="1048"/>
    <cellStyle name="Komórka zaznaczona 3" xfId="1049"/>
    <cellStyle name="Linked Cell" xfId="206"/>
    <cellStyle name="Nagłówek 1 2" xfId="189"/>
    <cellStyle name="Nagłówek 1 2 2" xfId="1050"/>
    <cellStyle name="Nagłówek 2 2" xfId="190"/>
    <cellStyle name="Nagłówek 2 2 2" xfId="1051"/>
    <cellStyle name="Nagłówek 3 2" xfId="191"/>
    <cellStyle name="Nagłówek 3 2 2" xfId="1052"/>
    <cellStyle name="Nagłówek 4 2" xfId="192"/>
    <cellStyle name="Nagłówek 4 2 2" xfId="1053"/>
    <cellStyle name="Neutral" xfId="136"/>
    <cellStyle name="Neutralne 2" xfId="315"/>
    <cellStyle name="Neutralne 2 10" xfId="1054"/>
    <cellStyle name="Neutralne 2 11" xfId="1055"/>
    <cellStyle name="Neutralne 2 12" xfId="1056"/>
    <cellStyle name="Neutralne 2 13" xfId="1057"/>
    <cellStyle name="Neutralne 2 14" xfId="1058"/>
    <cellStyle name="Neutralne 2 15" xfId="1059"/>
    <cellStyle name="Neutralne 2 16" xfId="1060"/>
    <cellStyle name="Neutralne 2 17" xfId="1061"/>
    <cellStyle name="Neutralne 2 18" xfId="1062"/>
    <cellStyle name="Neutralne 2 19" xfId="1063"/>
    <cellStyle name="Neutralne 2 2" xfId="1064"/>
    <cellStyle name="Neutralne 2 20" xfId="1065"/>
    <cellStyle name="Neutralne 2 21" xfId="1066"/>
    <cellStyle name="Neutralne 2 22" xfId="1067"/>
    <cellStyle name="Neutralne 2 23" xfId="1068"/>
    <cellStyle name="Neutralne 2 24" xfId="1069"/>
    <cellStyle name="Neutralne 2 25" xfId="1070"/>
    <cellStyle name="Neutralne 2 26" xfId="1071"/>
    <cellStyle name="Neutralne 2 3" xfId="1072"/>
    <cellStyle name="Neutralne 2 4" xfId="1073"/>
    <cellStyle name="Neutralne 2 5" xfId="1074"/>
    <cellStyle name="Neutralne 2 6" xfId="1075"/>
    <cellStyle name="Neutralne 2 7" xfId="1076"/>
    <cellStyle name="Neutralne 2 8" xfId="1077"/>
    <cellStyle name="Neutralne 2 9" xfId="1078"/>
    <cellStyle name="Neutralne 3" xfId="1079"/>
    <cellStyle name="Neutralne 4" xfId="1080"/>
    <cellStyle name="Neutralny 2" xfId="193"/>
    <cellStyle name="None" xfId="137"/>
    <cellStyle name="Normal - Style1" xfId="138"/>
    <cellStyle name="Normal - Style1 2" xfId="1081"/>
    <cellStyle name="Normal 2 11" xfId="1082"/>
    <cellStyle name="Normal 2 11 2" xfId="1083"/>
    <cellStyle name="Normal 2 14" xfId="1084"/>
    <cellStyle name="Normal 2 14 2" xfId="1085"/>
    <cellStyle name="Normal 2 15" xfId="1086"/>
    <cellStyle name="Normal 2 15 2" xfId="1087"/>
    <cellStyle name="Normal 2 16" xfId="1088"/>
    <cellStyle name="Normal 2 16 2" xfId="1089"/>
    <cellStyle name="Normal 2 17" xfId="1090"/>
    <cellStyle name="Normal 2 17 2" xfId="1091"/>
    <cellStyle name="Normal 2 3" xfId="1092"/>
    <cellStyle name="Normal 2 3 2" xfId="1093"/>
    <cellStyle name="Normal 2 4" xfId="1094"/>
    <cellStyle name="Normal 2 4 2" xfId="1095"/>
    <cellStyle name="Normal 2 5" xfId="1096"/>
    <cellStyle name="Normal 2 5 2" xfId="1097"/>
    <cellStyle name="Normal 2 7" xfId="1098"/>
    <cellStyle name="Normal 2 7 2" xfId="1099"/>
    <cellStyle name="Normal 2 9" xfId="1100"/>
    <cellStyle name="Normal 2 9 2" xfId="1101"/>
    <cellStyle name="Normal 3 14" xfId="1102"/>
    <cellStyle name="Normal 3 14 2" xfId="1103"/>
    <cellStyle name="Normal 3 15" xfId="1104"/>
    <cellStyle name="Normal 3 15 2" xfId="1105"/>
    <cellStyle name="Normal 3 16" xfId="1106"/>
    <cellStyle name="Normal 3 16 2" xfId="1107"/>
    <cellStyle name="Normal 3 17" xfId="1108"/>
    <cellStyle name="Normal 3 17 2" xfId="1109"/>
    <cellStyle name="Normal 3 18" xfId="1110"/>
    <cellStyle name="Normal 3 18 2" xfId="1111"/>
    <cellStyle name="Normal 3 19" xfId="1112"/>
    <cellStyle name="Normal 3 19 2" xfId="1113"/>
    <cellStyle name="Normal 3 2" xfId="1114"/>
    <cellStyle name="Normal 3 2 2" xfId="1115"/>
    <cellStyle name="Normal 3 20" xfId="1116"/>
    <cellStyle name="Normal 3 20 2" xfId="1117"/>
    <cellStyle name="Normal 3 21" xfId="1118"/>
    <cellStyle name="Normal 3 21 2" xfId="1119"/>
    <cellStyle name="Normal 3 22" xfId="1120"/>
    <cellStyle name="Normal 3 22 2" xfId="1121"/>
    <cellStyle name="Normal 3 23" xfId="1122"/>
    <cellStyle name="Normal 3 23 2" xfId="1123"/>
    <cellStyle name="Normal 3 24" xfId="1124"/>
    <cellStyle name="Normal 3 24 2" xfId="1125"/>
    <cellStyle name="Normal 3 25" xfId="1126"/>
    <cellStyle name="Normal 3 25 2" xfId="1127"/>
    <cellStyle name="Normal 3 26" xfId="1128"/>
    <cellStyle name="Normal 3 26 2" xfId="1129"/>
    <cellStyle name="Normal 3 27" xfId="1130"/>
    <cellStyle name="Normal 3 27 2" xfId="1131"/>
    <cellStyle name="Normal 3 28" xfId="1132"/>
    <cellStyle name="Normal 3 28 2" xfId="1133"/>
    <cellStyle name="Normal 3 29" xfId="1134"/>
    <cellStyle name="Normal 3 29 2" xfId="1135"/>
    <cellStyle name="Normal 3 31" xfId="1136"/>
    <cellStyle name="Normal 3 31 2" xfId="1137"/>
    <cellStyle name="Normal 3 4" xfId="1138"/>
    <cellStyle name="Normal 3 4 2" xfId="1139"/>
    <cellStyle name="Normal 3 6" xfId="1140"/>
    <cellStyle name="Normal 3 6 2" xfId="1141"/>
    <cellStyle name="Normal 4 19" xfId="1142"/>
    <cellStyle name="Normal 4 19 2" xfId="1143"/>
    <cellStyle name="Normal 4 2" xfId="1144"/>
    <cellStyle name="Normal 4 2 2" xfId="1145"/>
    <cellStyle name="Normal 5 2" xfId="1146"/>
    <cellStyle name="Normal 5 2 2" xfId="1147"/>
    <cellStyle name="Normal_5.1 - PR i OF" xfId="1148"/>
    <cellStyle name="normální_laroux" xfId="139"/>
    <cellStyle name="Normalny" xfId="0" builtinId="0"/>
    <cellStyle name="Normalny 10" xfId="1149"/>
    <cellStyle name="Normalny 10 2" xfId="1150"/>
    <cellStyle name="Normalny 10 2 2" xfId="9"/>
    <cellStyle name="Normalny 10 2 2 2" xfId="1151"/>
    <cellStyle name="Normalny 10 3" xfId="1152"/>
    <cellStyle name="Normalny 11" xfId="1153"/>
    <cellStyle name="Normalny 11 2" xfId="1154"/>
    <cellStyle name="Normalny 11 3" xfId="1155"/>
    <cellStyle name="Normalny 12" xfId="1156"/>
    <cellStyle name="Normalny 12 2" xfId="1157"/>
    <cellStyle name="Normalny 13" xfId="1158"/>
    <cellStyle name="Normalny 13 2" xfId="1159"/>
    <cellStyle name="Normalny 14" xfId="1160"/>
    <cellStyle name="Normalny 14 2" xfId="1161"/>
    <cellStyle name="Normalny 15" xfId="1162"/>
    <cellStyle name="Normalny 15 2" xfId="1163"/>
    <cellStyle name="Normalny 16" xfId="1658"/>
    <cellStyle name="Normalny 2" xfId="1"/>
    <cellStyle name="Normalny 2 10" xfId="1164"/>
    <cellStyle name="Normalny 2 101" xfId="8"/>
    <cellStyle name="Normalny 2 11" xfId="1165"/>
    <cellStyle name="Normalny 2 12" xfId="1166"/>
    <cellStyle name="Normalny 2 13" xfId="1167"/>
    <cellStyle name="Normalny 2 2" xfId="13"/>
    <cellStyle name="Normalny 2 2 2" xfId="14"/>
    <cellStyle name="Normalny 2 2 2 2" xfId="221"/>
    <cellStyle name="Normalny 2 2 3" xfId="7"/>
    <cellStyle name="Normalny 2 2 4" xfId="140"/>
    <cellStyle name="Normalny 2 2 4 2" xfId="1346"/>
    <cellStyle name="Normalny 2 2_Branże odc. H" xfId="1168"/>
    <cellStyle name="Normalny 2 2_Inżynieria odc. H" xfId="3"/>
    <cellStyle name="Normalny 2 3" xfId="15"/>
    <cellStyle name="Normalny 2 3 2" xfId="141"/>
    <cellStyle name="Normalny 2 4" xfId="12"/>
    <cellStyle name="Normalny 2 4 2" xfId="1170"/>
    <cellStyle name="Normalny 2 4 3" xfId="1171"/>
    <cellStyle name="Normalny 2 4 4" xfId="1169"/>
    <cellStyle name="Normalny 2 4 5" xfId="318"/>
    <cellStyle name="Normalny 2 5" xfId="1172"/>
    <cellStyle name="Normalny 2 6" xfId="1173"/>
    <cellStyle name="Normalny 2 7" xfId="1174"/>
    <cellStyle name="Normalny 2 8" xfId="1175"/>
    <cellStyle name="Normalny 2 9" xfId="1176"/>
    <cellStyle name="Normalny 2_Branże odc. H" xfId="1177"/>
    <cellStyle name="Normalny 3" xfId="16"/>
    <cellStyle name="Normalny 3 10" xfId="1178"/>
    <cellStyle name="Normalny 3 11" xfId="1179"/>
    <cellStyle name="Normalny 3 12" xfId="1180"/>
    <cellStyle name="Normalny 3 13" xfId="1181"/>
    <cellStyle name="Normalny 3 14" xfId="1182"/>
    <cellStyle name="Normalny 3 2" xfId="142"/>
    <cellStyle name="Normalny 3 2 2" xfId="215"/>
    <cellStyle name="Normalny 3 2 2 2" xfId="1183"/>
    <cellStyle name="Normalny 3 2 3" xfId="1184"/>
    <cellStyle name="Normalny 3 2 4" xfId="1185"/>
    <cellStyle name="Normalny 3 2 5" xfId="224"/>
    <cellStyle name="Normalny 3 2 6" xfId="1186"/>
    <cellStyle name="Normalny 3 2 7" xfId="201"/>
    <cellStyle name="Normalny 3 2_kI" xfId="216"/>
    <cellStyle name="Normalny 3 3" xfId="207"/>
    <cellStyle name="Normalny 3 3 2" xfId="1187"/>
    <cellStyle name="Normalny 3 4" xfId="1188"/>
    <cellStyle name="Normalny 3 4 2" xfId="1189"/>
    <cellStyle name="Normalny 3 5" xfId="1190"/>
    <cellStyle name="Normalny 3 6" xfId="1191"/>
    <cellStyle name="Normalny 3 7" xfId="1192"/>
    <cellStyle name="Normalny 3 8" xfId="1193"/>
    <cellStyle name="Normalny 3 9" xfId="1194"/>
    <cellStyle name="Normalny 3_Branże odc. H" xfId="1195"/>
    <cellStyle name="Normalny 4" xfId="17"/>
    <cellStyle name="Normalny 4 2" xfId="18"/>
    <cellStyle name="Normalny 4 2 2" xfId="1196"/>
    <cellStyle name="Normalny 4 2 3" xfId="319"/>
    <cellStyle name="Normalny 4 3" xfId="21"/>
    <cellStyle name="Normalny 4 3 2" xfId="1198"/>
    <cellStyle name="Normalny 4 3 3" xfId="1197"/>
    <cellStyle name="Normalny 4 4" xfId="208"/>
    <cellStyle name="Normalny 4_Branże odc. H" xfId="1199"/>
    <cellStyle name="Normalny 48" xfId="10"/>
    <cellStyle name="Normalny 5" xfId="19"/>
    <cellStyle name="Normalny 5 2" xfId="20"/>
    <cellStyle name="Normalny 5 2 2" xfId="1200"/>
    <cellStyle name="Normalny 5 3" xfId="4"/>
    <cellStyle name="Normalny 5 3 2" xfId="1201"/>
    <cellStyle name="Normalny 5 4" xfId="151"/>
    <cellStyle name="Normalny 5 5" xfId="217"/>
    <cellStyle name="Normalny 5_DTŚ Obiekty Ki_ 29_05_2012" xfId="150"/>
    <cellStyle name="Normalny 6" xfId="11"/>
    <cellStyle name="Normalny 6 2" xfId="1203"/>
    <cellStyle name="Normalny 6 2 2" xfId="1204"/>
    <cellStyle name="Normalny 6 3" xfId="1205"/>
    <cellStyle name="Normalny 6 3 2" xfId="1206"/>
    <cellStyle name="Normalny 6 4" xfId="1207"/>
    <cellStyle name="Normalny 6 5" xfId="1202"/>
    <cellStyle name="Normalny 6 6" xfId="320"/>
    <cellStyle name="Normalny 7" xfId="321"/>
    <cellStyle name="Normalny 7 2" xfId="1209"/>
    <cellStyle name="Normalny 7 3" xfId="1210"/>
    <cellStyle name="Normalny 7 4" xfId="1208"/>
    <cellStyle name="Normalny 8" xfId="1211"/>
    <cellStyle name="Normalny 8 2" xfId="1212"/>
    <cellStyle name="Normalny 8 2 2" xfId="1213"/>
    <cellStyle name="Normalny 8 3" xfId="1214"/>
    <cellStyle name="Normalny 9" xfId="1215"/>
    <cellStyle name="Normalny 9 2" xfId="1216"/>
    <cellStyle name="Normalny 9 3" xfId="1217"/>
    <cellStyle name="Normalny_KO H" xfId="5"/>
    <cellStyle name="Normalny_Przedmiar robót_ostateczny" xfId="2"/>
    <cellStyle name="Note" xfId="143"/>
    <cellStyle name="Note 2" xfId="1218"/>
    <cellStyle name="Note 2 2" xfId="1436"/>
    <cellStyle name="Note 2 2 2" xfId="1770"/>
    <cellStyle name="Note 2 3" xfId="1597"/>
    <cellStyle name="Note 3" xfId="1219"/>
    <cellStyle name="Note 3 2" xfId="1437"/>
    <cellStyle name="Note 3 2 2" xfId="1771"/>
    <cellStyle name="Note 3 3" xfId="1598"/>
    <cellStyle name="Note 4" xfId="209"/>
    <cellStyle name="Note 4 2" xfId="1676"/>
    <cellStyle name="Note 5" xfId="1357"/>
    <cellStyle name="Note 5 2" xfId="1691"/>
    <cellStyle name="Note 6" xfId="1513"/>
    <cellStyle name="Note 7" xfId="1662"/>
    <cellStyle name="Obliczenia 2" xfId="194"/>
    <cellStyle name="Obliczenia 2 10" xfId="1220"/>
    <cellStyle name="Obliczenia 2 10 2" xfId="1438"/>
    <cellStyle name="Obliczenia 2 10 2 2" xfId="1772"/>
    <cellStyle name="Obliczenia 2 10 3" xfId="1599"/>
    <cellStyle name="Obliczenia 2 11" xfId="1221"/>
    <cellStyle name="Obliczenia 2 11 2" xfId="1439"/>
    <cellStyle name="Obliczenia 2 11 2 2" xfId="1773"/>
    <cellStyle name="Obliczenia 2 11 3" xfId="1600"/>
    <cellStyle name="Obliczenia 2 12" xfId="1222"/>
    <cellStyle name="Obliczenia 2 12 2" xfId="1440"/>
    <cellStyle name="Obliczenia 2 12 2 2" xfId="1774"/>
    <cellStyle name="Obliczenia 2 12 3" xfId="1601"/>
    <cellStyle name="Obliczenia 2 13" xfId="1223"/>
    <cellStyle name="Obliczenia 2 13 2" xfId="1441"/>
    <cellStyle name="Obliczenia 2 13 2 2" xfId="1775"/>
    <cellStyle name="Obliczenia 2 13 3" xfId="1602"/>
    <cellStyle name="Obliczenia 2 14" xfId="1224"/>
    <cellStyle name="Obliczenia 2 14 2" xfId="1442"/>
    <cellStyle name="Obliczenia 2 14 2 2" xfId="1776"/>
    <cellStyle name="Obliczenia 2 14 3" xfId="1603"/>
    <cellStyle name="Obliczenia 2 15" xfId="1225"/>
    <cellStyle name="Obliczenia 2 15 2" xfId="1443"/>
    <cellStyle name="Obliczenia 2 15 2 2" xfId="1777"/>
    <cellStyle name="Obliczenia 2 15 3" xfId="1604"/>
    <cellStyle name="Obliczenia 2 16" xfId="1226"/>
    <cellStyle name="Obliczenia 2 16 2" xfId="1444"/>
    <cellStyle name="Obliczenia 2 16 2 2" xfId="1778"/>
    <cellStyle name="Obliczenia 2 16 3" xfId="1605"/>
    <cellStyle name="Obliczenia 2 17" xfId="1227"/>
    <cellStyle name="Obliczenia 2 17 2" xfId="1445"/>
    <cellStyle name="Obliczenia 2 17 2 2" xfId="1779"/>
    <cellStyle name="Obliczenia 2 17 3" xfId="1606"/>
    <cellStyle name="Obliczenia 2 18" xfId="1228"/>
    <cellStyle name="Obliczenia 2 18 2" xfId="1446"/>
    <cellStyle name="Obliczenia 2 18 2 2" xfId="1780"/>
    <cellStyle name="Obliczenia 2 18 3" xfId="1607"/>
    <cellStyle name="Obliczenia 2 19" xfId="1229"/>
    <cellStyle name="Obliczenia 2 19 2" xfId="1447"/>
    <cellStyle name="Obliczenia 2 19 2 2" xfId="1781"/>
    <cellStyle name="Obliczenia 2 19 3" xfId="1608"/>
    <cellStyle name="Obliczenia 2 2" xfId="1230"/>
    <cellStyle name="Obliczenia 2 2 2" xfId="1448"/>
    <cellStyle name="Obliczenia 2 2 2 2" xfId="1782"/>
    <cellStyle name="Obliczenia 2 2 3" xfId="1609"/>
    <cellStyle name="Obliczenia 2 20" xfId="1231"/>
    <cellStyle name="Obliczenia 2 20 2" xfId="1449"/>
    <cellStyle name="Obliczenia 2 20 2 2" xfId="1783"/>
    <cellStyle name="Obliczenia 2 20 3" xfId="1610"/>
    <cellStyle name="Obliczenia 2 21" xfId="1232"/>
    <cellStyle name="Obliczenia 2 21 2" xfId="1450"/>
    <cellStyle name="Obliczenia 2 21 2 2" xfId="1784"/>
    <cellStyle name="Obliczenia 2 21 3" xfId="1611"/>
    <cellStyle name="Obliczenia 2 22" xfId="1233"/>
    <cellStyle name="Obliczenia 2 22 2" xfId="1451"/>
    <cellStyle name="Obliczenia 2 22 2 2" xfId="1785"/>
    <cellStyle name="Obliczenia 2 22 3" xfId="1612"/>
    <cellStyle name="Obliczenia 2 23" xfId="1234"/>
    <cellStyle name="Obliczenia 2 23 2" xfId="1452"/>
    <cellStyle name="Obliczenia 2 23 2 2" xfId="1786"/>
    <cellStyle name="Obliczenia 2 23 3" xfId="1613"/>
    <cellStyle name="Obliczenia 2 24" xfId="1235"/>
    <cellStyle name="Obliczenia 2 24 2" xfId="1453"/>
    <cellStyle name="Obliczenia 2 24 2 2" xfId="1787"/>
    <cellStyle name="Obliczenia 2 24 3" xfId="1614"/>
    <cellStyle name="Obliczenia 2 25" xfId="1236"/>
    <cellStyle name="Obliczenia 2 25 2" xfId="1454"/>
    <cellStyle name="Obliczenia 2 25 2 2" xfId="1788"/>
    <cellStyle name="Obliczenia 2 25 3" xfId="1615"/>
    <cellStyle name="Obliczenia 2 26" xfId="1237"/>
    <cellStyle name="Obliczenia 2 26 2" xfId="1455"/>
    <cellStyle name="Obliczenia 2 26 2 2" xfId="1789"/>
    <cellStyle name="Obliczenia 2 26 3" xfId="1616"/>
    <cellStyle name="Obliczenia 2 27" xfId="1349"/>
    <cellStyle name="Obliczenia 2 27 2" xfId="1683"/>
    <cellStyle name="Obliczenia 2 28" xfId="1502"/>
    <cellStyle name="Obliczenia 2 3" xfId="1238"/>
    <cellStyle name="Obliczenia 2 3 2" xfId="1456"/>
    <cellStyle name="Obliczenia 2 3 2 2" xfId="1790"/>
    <cellStyle name="Obliczenia 2 3 3" xfId="1617"/>
    <cellStyle name="Obliczenia 2 4" xfId="1239"/>
    <cellStyle name="Obliczenia 2 4 2" xfId="1457"/>
    <cellStyle name="Obliczenia 2 4 2 2" xfId="1791"/>
    <cellStyle name="Obliczenia 2 4 3" xfId="1618"/>
    <cellStyle name="Obliczenia 2 5" xfId="1240"/>
    <cellStyle name="Obliczenia 2 5 2" xfId="1458"/>
    <cellStyle name="Obliczenia 2 5 2 2" xfId="1792"/>
    <cellStyle name="Obliczenia 2 5 3" xfId="1619"/>
    <cellStyle name="Obliczenia 2 6" xfId="1241"/>
    <cellStyle name="Obliczenia 2 6 2" xfId="1459"/>
    <cellStyle name="Obliczenia 2 6 2 2" xfId="1793"/>
    <cellStyle name="Obliczenia 2 6 3" xfId="1620"/>
    <cellStyle name="Obliczenia 2 7" xfId="1242"/>
    <cellStyle name="Obliczenia 2 7 2" xfId="1460"/>
    <cellStyle name="Obliczenia 2 7 2 2" xfId="1794"/>
    <cellStyle name="Obliczenia 2 7 3" xfId="1621"/>
    <cellStyle name="Obliczenia 2 8" xfId="1243"/>
    <cellStyle name="Obliczenia 2 8 2" xfId="1461"/>
    <cellStyle name="Obliczenia 2 8 2 2" xfId="1795"/>
    <cellStyle name="Obliczenia 2 8 3" xfId="1622"/>
    <cellStyle name="Obliczenia 2 9" xfId="1244"/>
    <cellStyle name="Obliczenia 2 9 2" xfId="1462"/>
    <cellStyle name="Obliczenia 2 9 2 2" xfId="1796"/>
    <cellStyle name="Obliczenia 2 9 3" xfId="1623"/>
    <cellStyle name="Obliczenia 3" xfId="1245"/>
    <cellStyle name="Obliczenia 3 2" xfId="1463"/>
    <cellStyle name="Obliczenia 3 2 2" xfId="1797"/>
    <cellStyle name="Obliczenia 3 3" xfId="1624"/>
    <cellStyle name="Opis" xfId="144"/>
    <cellStyle name="Output" xfId="210"/>
    <cellStyle name="Output 2" xfId="1358"/>
    <cellStyle name="Output 2 2" xfId="1692"/>
    <cellStyle name="Output 3" xfId="1514"/>
    <cellStyle name="Percent [2]" xfId="145"/>
    <cellStyle name="Percent [2] 10" xfId="1246"/>
    <cellStyle name="Percent [2] 10 2" xfId="1247"/>
    <cellStyle name="Percent [2] 11" xfId="1248"/>
    <cellStyle name="Percent [2] 11 2" xfId="1249"/>
    <cellStyle name="Percent [2] 12" xfId="1250"/>
    <cellStyle name="Percent [2] 12 2" xfId="1251"/>
    <cellStyle name="Percent [2] 13" xfId="1252"/>
    <cellStyle name="Percent [2] 13 2" xfId="1253"/>
    <cellStyle name="Percent [2] 14" xfId="1254"/>
    <cellStyle name="Percent [2] 14 2" xfId="1255"/>
    <cellStyle name="Percent [2] 15" xfId="1256"/>
    <cellStyle name="Percent [2] 15 2" xfId="1257"/>
    <cellStyle name="Percent [2] 16" xfId="1258"/>
    <cellStyle name="Percent [2] 16 2" xfId="1259"/>
    <cellStyle name="Percent [2] 17" xfId="1260"/>
    <cellStyle name="Percent [2] 17 2" xfId="1261"/>
    <cellStyle name="Percent [2] 18" xfId="1262"/>
    <cellStyle name="Percent [2] 19" xfId="1263"/>
    <cellStyle name="Percent [2] 2" xfId="1264"/>
    <cellStyle name="Percent [2] 2 2" xfId="1265"/>
    <cellStyle name="Percent [2] 2 3" xfId="1266"/>
    <cellStyle name="Percent [2] 3" xfId="1267"/>
    <cellStyle name="Percent [2] 3 2" xfId="1268"/>
    <cellStyle name="Percent [2] 4" xfId="1269"/>
    <cellStyle name="Percent [2] 4 2" xfId="1270"/>
    <cellStyle name="Percent [2] 5" xfId="1271"/>
    <cellStyle name="Percent [2] 5 2" xfId="1272"/>
    <cellStyle name="Percent [2] 6" xfId="1273"/>
    <cellStyle name="Percent [2] 6 2" xfId="1274"/>
    <cellStyle name="Percent [2] 7" xfId="1275"/>
    <cellStyle name="Percent [2] 7 2" xfId="1276"/>
    <cellStyle name="Percent [2] 8" xfId="1277"/>
    <cellStyle name="Percent [2] 8 2" xfId="1278"/>
    <cellStyle name="Percent [2] 9" xfId="1279"/>
    <cellStyle name="Percent [2] 9 2" xfId="1280"/>
    <cellStyle name="Styl 1" xfId="146"/>
    <cellStyle name="Styl 1 2" xfId="1281"/>
    <cellStyle name="Suma 2" xfId="195"/>
    <cellStyle name="Suma 2 2" xfId="1282"/>
    <cellStyle name="Suma 2 2 2" xfId="1464"/>
    <cellStyle name="Suma 2 2 2 2" xfId="1798"/>
    <cellStyle name="Suma 2 2 3" xfId="1625"/>
    <cellStyle name="Suma 2 3" xfId="1283"/>
    <cellStyle name="Suma 2 3 2" xfId="1465"/>
    <cellStyle name="Suma 2 3 2 2" xfId="1799"/>
    <cellStyle name="Suma 2 3 3" xfId="1626"/>
    <cellStyle name="Suma 2 4" xfId="1350"/>
    <cellStyle name="Suma 2 4 2" xfId="1684"/>
    <cellStyle name="Suma 2 5" xfId="1503"/>
    <cellStyle name="Tekst objaśnienia 2" xfId="196"/>
    <cellStyle name="Tekst ostrzeżenia 2" xfId="197"/>
    <cellStyle name="Title" xfId="147"/>
    <cellStyle name="Total" xfId="211"/>
    <cellStyle name="Total 2" xfId="1284"/>
    <cellStyle name="Total 2 2" xfId="1466"/>
    <cellStyle name="Total 2 2 2" xfId="1800"/>
    <cellStyle name="Total 2 3" xfId="1627"/>
    <cellStyle name="Total 3" xfId="1285"/>
    <cellStyle name="Total 3 2" xfId="1467"/>
    <cellStyle name="Total 3 2 2" xfId="1801"/>
    <cellStyle name="Total 3 3" xfId="1628"/>
    <cellStyle name="Total 4" xfId="1359"/>
    <cellStyle name="Total 4 2" xfId="1693"/>
    <cellStyle name="Total 5" xfId="1515"/>
    <cellStyle name="Tytuł 2" xfId="198"/>
    <cellStyle name="Tytuł 2 2" xfId="1286"/>
    <cellStyle name="tytuł1" xfId="1287"/>
    <cellStyle name="Uwaga 2" xfId="199"/>
    <cellStyle name="Uwaga 2 10" xfId="1288"/>
    <cellStyle name="Uwaga 2 10 2" xfId="1468"/>
    <cellStyle name="Uwaga 2 10 2 2" xfId="1802"/>
    <cellStyle name="Uwaga 2 10 3" xfId="1629"/>
    <cellStyle name="Uwaga 2 11" xfId="1289"/>
    <cellStyle name="Uwaga 2 11 2" xfId="1469"/>
    <cellStyle name="Uwaga 2 11 2 2" xfId="1803"/>
    <cellStyle name="Uwaga 2 11 3" xfId="1630"/>
    <cellStyle name="Uwaga 2 12" xfId="1290"/>
    <cellStyle name="Uwaga 2 12 2" xfId="1470"/>
    <cellStyle name="Uwaga 2 12 2 2" xfId="1804"/>
    <cellStyle name="Uwaga 2 12 3" xfId="1631"/>
    <cellStyle name="Uwaga 2 13" xfId="1291"/>
    <cellStyle name="Uwaga 2 13 2" xfId="1471"/>
    <cellStyle name="Uwaga 2 13 2 2" xfId="1805"/>
    <cellStyle name="Uwaga 2 13 3" xfId="1632"/>
    <cellStyle name="Uwaga 2 14" xfId="1292"/>
    <cellStyle name="Uwaga 2 14 2" xfId="1472"/>
    <cellStyle name="Uwaga 2 14 2 2" xfId="1806"/>
    <cellStyle name="Uwaga 2 14 3" xfId="1633"/>
    <cellStyle name="Uwaga 2 15" xfId="1293"/>
    <cellStyle name="Uwaga 2 15 2" xfId="1473"/>
    <cellStyle name="Uwaga 2 15 2 2" xfId="1807"/>
    <cellStyle name="Uwaga 2 15 3" xfId="1634"/>
    <cellStyle name="Uwaga 2 16" xfId="1294"/>
    <cellStyle name="Uwaga 2 16 2" xfId="1474"/>
    <cellStyle name="Uwaga 2 16 2 2" xfId="1808"/>
    <cellStyle name="Uwaga 2 16 3" xfId="1635"/>
    <cellStyle name="Uwaga 2 17" xfId="1295"/>
    <cellStyle name="Uwaga 2 17 2" xfId="1475"/>
    <cellStyle name="Uwaga 2 17 2 2" xfId="1809"/>
    <cellStyle name="Uwaga 2 17 3" xfId="1636"/>
    <cellStyle name="Uwaga 2 18" xfId="1296"/>
    <cellStyle name="Uwaga 2 18 2" xfId="1476"/>
    <cellStyle name="Uwaga 2 18 2 2" xfId="1810"/>
    <cellStyle name="Uwaga 2 18 3" xfId="1637"/>
    <cellStyle name="Uwaga 2 19" xfId="1297"/>
    <cellStyle name="Uwaga 2 19 2" xfId="1477"/>
    <cellStyle name="Uwaga 2 19 2 2" xfId="1811"/>
    <cellStyle name="Uwaga 2 19 3" xfId="1638"/>
    <cellStyle name="Uwaga 2 2" xfId="1298"/>
    <cellStyle name="Uwaga 2 2 2" xfId="1478"/>
    <cellStyle name="Uwaga 2 2 2 2" xfId="1812"/>
    <cellStyle name="Uwaga 2 2 3" xfId="1639"/>
    <cellStyle name="Uwaga 2 20" xfId="1299"/>
    <cellStyle name="Uwaga 2 20 2" xfId="1479"/>
    <cellStyle name="Uwaga 2 20 2 2" xfId="1813"/>
    <cellStyle name="Uwaga 2 20 3" xfId="1640"/>
    <cellStyle name="Uwaga 2 21" xfId="1300"/>
    <cellStyle name="Uwaga 2 21 2" xfId="1480"/>
    <cellStyle name="Uwaga 2 21 2 2" xfId="1814"/>
    <cellStyle name="Uwaga 2 21 3" xfId="1641"/>
    <cellStyle name="Uwaga 2 22" xfId="1301"/>
    <cellStyle name="Uwaga 2 22 2" xfId="1481"/>
    <cellStyle name="Uwaga 2 22 2 2" xfId="1815"/>
    <cellStyle name="Uwaga 2 22 3" xfId="1642"/>
    <cellStyle name="Uwaga 2 23" xfId="1302"/>
    <cellStyle name="Uwaga 2 23 2" xfId="1482"/>
    <cellStyle name="Uwaga 2 23 2 2" xfId="1816"/>
    <cellStyle name="Uwaga 2 23 3" xfId="1643"/>
    <cellStyle name="Uwaga 2 24" xfId="1303"/>
    <cellStyle name="Uwaga 2 24 2" xfId="1483"/>
    <cellStyle name="Uwaga 2 24 2 2" xfId="1817"/>
    <cellStyle name="Uwaga 2 24 3" xfId="1644"/>
    <cellStyle name="Uwaga 2 25" xfId="1304"/>
    <cellStyle name="Uwaga 2 25 2" xfId="1484"/>
    <cellStyle name="Uwaga 2 25 2 2" xfId="1818"/>
    <cellStyle name="Uwaga 2 25 3" xfId="1645"/>
    <cellStyle name="Uwaga 2 26" xfId="1305"/>
    <cellStyle name="Uwaga 2 26 2" xfId="1485"/>
    <cellStyle name="Uwaga 2 26 2 2" xfId="1819"/>
    <cellStyle name="Uwaga 2 26 3" xfId="1646"/>
    <cellStyle name="Uwaga 2 27" xfId="1351"/>
    <cellStyle name="Uwaga 2 27 2" xfId="1685"/>
    <cellStyle name="Uwaga 2 28" xfId="1504"/>
    <cellStyle name="Uwaga 2 3" xfId="1306"/>
    <cellStyle name="Uwaga 2 3 2" xfId="1486"/>
    <cellStyle name="Uwaga 2 3 2 2" xfId="1820"/>
    <cellStyle name="Uwaga 2 3 3" xfId="1647"/>
    <cellStyle name="Uwaga 2 4" xfId="1307"/>
    <cellStyle name="Uwaga 2 4 2" xfId="1487"/>
    <cellStyle name="Uwaga 2 4 2 2" xfId="1821"/>
    <cellStyle name="Uwaga 2 4 3" xfId="1648"/>
    <cellStyle name="Uwaga 2 5" xfId="1308"/>
    <cellStyle name="Uwaga 2 5 2" xfId="1488"/>
    <cellStyle name="Uwaga 2 5 2 2" xfId="1822"/>
    <cellStyle name="Uwaga 2 5 3" xfId="1649"/>
    <cellStyle name="Uwaga 2 6" xfId="1309"/>
    <cellStyle name="Uwaga 2 6 2" xfId="1489"/>
    <cellStyle name="Uwaga 2 6 2 2" xfId="1823"/>
    <cellStyle name="Uwaga 2 6 3" xfId="1650"/>
    <cellStyle name="Uwaga 2 7" xfId="1310"/>
    <cellStyle name="Uwaga 2 7 2" xfId="1490"/>
    <cellStyle name="Uwaga 2 7 2 2" xfId="1824"/>
    <cellStyle name="Uwaga 2 7 3" xfId="1651"/>
    <cellStyle name="Uwaga 2 8" xfId="1311"/>
    <cellStyle name="Uwaga 2 8 2" xfId="1491"/>
    <cellStyle name="Uwaga 2 8 2 2" xfId="1825"/>
    <cellStyle name="Uwaga 2 8 3" xfId="1652"/>
    <cellStyle name="Uwaga 2 9" xfId="1312"/>
    <cellStyle name="Uwaga 2 9 2" xfId="1492"/>
    <cellStyle name="Uwaga 2 9 2 2" xfId="1826"/>
    <cellStyle name="Uwaga 2 9 3" xfId="1653"/>
    <cellStyle name="Uwaga 3" xfId="1313"/>
    <cellStyle name="Uwaga 3 2" xfId="1493"/>
    <cellStyle name="Uwaga 3 2 2" xfId="1827"/>
    <cellStyle name="Uwaga 3 3" xfId="1654"/>
    <cellStyle name="Walutowy 2" xfId="148"/>
    <cellStyle name="Walutowy 2 2" xfId="154"/>
    <cellStyle name="Walutowy 2 2 2" xfId="1667"/>
    <cellStyle name="Walutowy 2 2 2 2" xfId="1870"/>
    <cellStyle name="Walutowy 2 2 3" xfId="1844"/>
    <cellStyle name="Walutowy 2 3" xfId="158"/>
    <cellStyle name="Walutowy 2 3 2" xfId="1671"/>
    <cellStyle name="Walutowy 2 3 2 2" xfId="1874"/>
    <cellStyle name="Walutowy 2 3 3" xfId="1848"/>
    <cellStyle name="Walutowy 2 4" xfId="1663"/>
    <cellStyle name="Walutowy 2 4 2" xfId="1866"/>
    <cellStyle name="Walutowy 2 5" xfId="1840"/>
    <cellStyle name="Warning Text" xfId="212"/>
    <cellStyle name="Złe 2" xfId="323"/>
    <cellStyle name="Złe 2 10" xfId="1314"/>
    <cellStyle name="Złe 2 11" xfId="1315"/>
    <cellStyle name="Złe 2 12" xfId="1316"/>
    <cellStyle name="Złe 2 13" xfId="1317"/>
    <cellStyle name="Złe 2 14" xfId="1318"/>
    <cellStyle name="Złe 2 15" xfId="1319"/>
    <cellStyle name="Złe 2 16" xfId="1320"/>
    <cellStyle name="Złe 2 17" xfId="1321"/>
    <cellStyle name="Złe 2 18" xfId="1322"/>
    <cellStyle name="Złe 2 19" xfId="1323"/>
    <cellStyle name="Złe 2 2" xfId="1324"/>
    <cellStyle name="Złe 2 20" xfId="1325"/>
    <cellStyle name="Złe 2 21" xfId="1326"/>
    <cellStyle name="Złe 2 22" xfId="1327"/>
    <cellStyle name="Złe 2 23" xfId="1328"/>
    <cellStyle name="Złe 2 24" xfId="1329"/>
    <cellStyle name="Złe 2 25" xfId="1330"/>
    <cellStyle name="Złe 2 26" xfId="1331"/>
    <cellStyle name="Złe 2 3" xfId="1332"/>
    <cellStyle name="Złe 2 4" xfId="1333"/>
    <cellStyle name="Złe 2 5" xfId="1334"/>
    <cellStyle name="Złe 2 6" xfId="1335"/>
    <cellStyle name="Złe 2 7" xfId="1336"/>
    <cellStyle name="Złe 2 8" xfId="1337"/>
    <cellStyle name="Złe 2 9" xfId="1338"/>
    <cellStyle name="Złe 3" xfId="1339"/>
    <cellStyle name="Zły 2" xfId="20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"/>
  <sheetViews>
    <sheetView view="pageBreakPreview" zoomScaleNormal="100" zoomScaleSheetLayoutView="100" workbookViewId="0">
      <selection activeCell="A24" sqref="A24:B24"/>
    </sheetView>
  </sheetViews>
  <sheetFormatPr defaultColWidth="9.140625" defaultRowHeight="15.75"/>
  <cols>
    <col min="1" max="1" width="8.7109375" style="86" bestFit="1" customWidth="1"/>
    <col min="2" max="2" width="68.85546875" style="86" customWidth="1"/>
    <col min="3" max="3" width="22.7109375" style="96" customWidth="1"/>
    <col min="4" max="4" width="22.7109375" style="87" customWidth="1"/>
    <col min="5" max="5" width="14" style="87" bestFit="1" customWidth="1"/>
    <col min="6" max="6" width="18" style="88" bestFit="1" customWidth="1"/>
    <col min="7" max="7" width="16.7109375" style="88" bestFit="1" customWidth="1"/>
    <col min="8" max="16384" width="9.140625" style="88"/>
  </cols>
  <sheetData>
    <row r="1" spans="1:7" ht="21" customHeight="1">
      <c r="A1" s="189" t="s">
        <v>585</v>
      </c>
      <c r="B1" s="189"/>
      <c r="C1" s="189"/>
    </row>
    <row r="2" spans="1:7" ht="93.75" customHeight="1">
      <c r="A2" s="189" t="s">
        <v>624</v>
      </c>
      <c r="B2" s="191"/>
      <c r="C2" s="191"/>
    </row>
    <row r="3" spans="1:7">
      <c r="A3" s="101" t="s">
        <v>593</v>
      </c>
      <c r="B3" s="101" t="s">
        <v>594</v>
      </c>
      <c r="C3" s="102" t="s">
        <v>518</v>
      </c>
    </row>
    <row r="4" spans="1:7">
      <c r="A4" s="103">
        <v>1</v>
      </c>
      <c r="B4" s="104">
        <v>2</v>
      </c>
      <c r="C4" s="104">
        <v>3</v>
      </c>
    </row>
    <row r="5" spans="1:7">
      <c r="A5" s="75"/>
      <c r="B5" s="74" t="s">
        <v>629</v>
      </c>
      <c r="C5" s="105"/>
    </row>
    <row r="6" spans="1:7" s="90" customFormat="1" ht="15" customHeight="1">
      <c r="A6" s="106" t="s">
        <v>595</v>
      </c>
      <c r="B6" s="107" t="s">
        <v>596</v>
      </c>
      <c r="C6" s="108"/>
      <c r="D6" s="89"/>
      <c r="E6" s="89"/>
    </row>
    <row r="7" spans="1:7" ht="30" customHeight="1">
      <c r="A7" s="81">
        <v>1</v>
      </c>
      <c r="B7" s="82" t="s">
        <v>137</v>
      </c>
      <c r="C7" s="93">
        <f>'01.dm00'!G10</f>
        <v>0</v>
      </c>
    </row>
    <row r="8" spans="1:7" ht="30" customHeight="1">
      <c r="A8" s="81">
        <v>2</v>
      </c>
      <c r="B8" s="82" t="s">
        <v>138</v>
      </c>
      <c r="C8" s="94">
        <f>'02.ki_dr'!G133</f>
        <v>0</v>
      </c>
      <c r="G8" s="87"/>
    </row>
    <row r="9" spans="1:7" ht="30" customHeight="1">
      <c r="A9" s="81">
        <v>3</v>
      </c>
      <c r="B9" s="83" t="s">
        <v>597</v>
      </c>
      <c r="C9" s="93">
        <f>'03.MD-01'!G66</f>
        <v>0</v>
      </c>
      <c r="D9" s="84"/>
    </row>
    <row r="10" spans="1:7" ht="30" customHeight="1">
      <c r="A10" s="81">
        <v>4</v>
      </c>
      <c r="B10" s="83" t="s">
        <v>598</v>
      </c>
      <c r="C10" s="94">
        <f>'04.MD-02'!G96</f>
        <v>0</v>
      </c>
      <c r="D10" s="84"/>
    </row>
    <row r="11" spans="1:7" ht="30" customHeight="1">
      <c r="A11" s="81">
        <v>5</v>
      </c>
      <c r="B11" s="83" t="s">
        <v>360</v>
      </c>
      <c r="C11" s="93">
        <f>'05.PDR-4'!G50</f>
        <v>0</v>
      </c>
      <c r="D11" s="84"/>
    </row>
    <row r="12" spans="1:7" s="92" customFormat="1" ht="30" customHeight="1">
      <c r="A12" s="81">
        <v>6</v>
      </c>
      <c r="B12" s="85" t="s">
        <v>225</v>
      </c>
      <c r="C12" s="94">
        <f>'06.EN'!G79</f>
        <v>0</v>
      </c>
      <c r="D12" s="91"/>
      <c r="E12" s="91"/>
    </row>
    <row r="13" spans="1:7" ht="30" customHeight="1">
      <c r="A13" s="81">
        <v>7</v>
      </c>
      <c r="B13" s="85" t="s">
        <v>224</v>
      </c>
      <c r="C13" s="94">
        <f>'07.TK'!G53</f>
        <v>0</v>
      </c>
    </row>
    <row r="14" spans="1:7" ht="30" customHeight="1">
      <c r="A14" s="81">
        <v>8</v>
      </c>
      <c r="B14" s="85" t="s">
        <v>222</v>
      </c>
      <c r="C14" s="94">
        <f>'08.W'!G21</f>
        <v>0</v>
      </c>
    </row>
    <row r="15" spans="1:7" ht="30" customHeight="1">
      <c r="A15" s="81">
        <v>9</v>
      </c>
      <c r="B15" s="85" t="s">
        <v>223</v>
      </c>
      <c r="C15" s="94">
        <f>'09.G'!G19</f>
        <v>0</v>
      </c>
    </row>
    <row r="16" spans="1:7" ht="30" customHeight="1">
      <c r="A16" s="81">
        <v>10</v>
      </c>
      <c r="B16" s="85" t="s">
        <v>613</v>
      </c>
      <c r="C16" s="94">
        <f>'10.TM'!G15</f>
        <v>0</v>
      </c>
    </row>
    <row r="17" spans="1:7" ht="30" customHeight="1">
      <c r="A17" s="81">
        <v>11</v>
      </c>
      <c r="B17" s="85" t="s">
        <v>221</v>
      </c>
      <c r="C17" s="94">
        <f>'11.KD'!G28</f>
        <v>0</v>
      </c>
    </row>
    <row r="18" spans="1:7" s="92" customFormat="1" ht="30" customHeight="1">
      <c r="A18" s="81">
        <v>12</v>
      </c>
      <c r="B18" s="82" t="s">
        <v>226</v>
      </c>
      <c r="C18" s="94">
        <f>'12.OŚ'!G50</f>
        <v>0</v>
      </c>
      <c r="D18" s="91"/>
      <c r="E18" s="91"/>
    </row>
    <row r="19" spans="1:7" ht="30" customHeight="1">
      <c r="A19" s="81">
        <v>13</v>
      </c>
      <c r="B19" s="85" t="s">
        <v>227</v>
      </c>
      <c r="C19" s="94">
        <f>'13.M'!G12</f>
        <v>0</v>
      </c>
    </row>
    <row r="20" spans="1:7">
      <c r="A20" s="189" t="s">
        <v>586</v>
      </c>
      <c r="B20" s="192"/>
      <c r="C20" s="95">
        <f>ROUND(SUM(C7:C19),2)</f>
        <v>0</v>
      </c>
    </row>
    <row r="21" spans="1:7">
      <c r="A21" s="75" t="s">
        <v>587</v>
      </c>
      <c r="B21" s="74" t="s">
        <v>588</v>
      </c>
      <c r="C21" s="76"/>
    </row>
    <row r="22" spans="1:7">
      <c r="A22" s="77">
        <v>14</v>
      </c>
      <c r="B22" s="78" t="s">
        <v>591</v>
      </c>
      <c r="C22" s="97">
        <f>ROUND(SUM(C20*0.1),2)</f>
        <v>0</v>
      </c>
    </row>
    <row r="23" spans="1:7">
      <c r="A23" s="79" t="s">
        <v>589</v>
      </c>
      <c r="B23" s="80" t="s">
        <v>630</v>
      </c>
      <c r="C23" s="98"/>
    </row>
    <row r="24" spans="1:7" ht="15.75" customHeight="1">
      <c r="A24" s="190" t="s">
        <v>592</v>
      </c>
      <c r="B24" s="190"/>
      <c r="C24" s="99">
        <f>ROUND(SUM(C20+C22),2)</f>
        <v>0</v>
      </c>
      <c r="F24" s="152"/>
      <c r="G24" s="152"/>
    </row>
    <row r="25" spans="1:7" ht="15.75" customHeight="1">
      <c r="A25" s="190" t="s">
        <v>590</v>
      </c>
      <c r="B25" s="190"/>
      <c r="C25" s="100">
        <f>ROUND(PRODUCT(C24*23%),2)</f>
        <v>0</v>
      </c>
    </row>
    <row r="26" spans="1:7">
      <c r="A26" s="190" t="s">
        <v>519</v>
      </c>
      <c r="B26" s="190"/>
      <c r="C26" s="99">
        <f>ROUND(SUM(C24:C25),2)</f>
        <v>0</v>
      </c>
    </row>
  </sheetData>
  <mergeCells count="6">
    <mergeCell ref="A1:C1"/>
    <mergeCell ref="A25:B25"/>
    <mergeCell ref="A26:B26"/>
    <mergeCell ref="A24:B24"/>
    <mergeCell ref="A2:C2"/>
    <mergeCell ref="A20:B20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95" fitToHeight="0" orientation="portrait" r:id="rId1"/>
  <headerFooter>
    <oddFooter>Strona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view="pageBreakPreview" zoomScaleNormal="100" zoomScaleSheetLayoutView="100" workbookViewId="0">
      <selection sqref="A1:G19"/>
    </sheetView>
  </sheetViews>
  <sheetFormatPr defaultColWidth="9.140625" defaultRowHeight="12.75"/>
  <cols>
    <col min="1" max="1" width="7" style="46" customWidth="1"/>
    <col min="2" max="2" width="15" style="46" customWidth="1"/>
    <col min="3" max="3" width="41.7109375" style="47" customWidth="1"/>
    <col min="4" max="4" width="9.85546875" style="46" customWidth="1"/>
    <col min="5" max="5" width="10.42578125" style="48" customWidth="1"/>
    <col min="6" max="6" width="11.140625" style="129" customWidth="1"/>
    <col min="7" max="7" width="12.85546875" style="129" bestFit="1" customWidth="1"/>
    <col min="8" max="16384" width="9.140625" style="1"/>
  </cols>
  <sheetData>
    <row r="1" spans="1:7" ht="24" customHeight="1">
      <c r="A1" s="193" t="s">
        <v>631</v>
      </c>
      <c r="B1" s="193"/>
      <c r="C1" s="193"/>
      <c r="D1" s="193"/>
      <c r="E1" s="193"/>
      <c r="F1" s="193"/>
      <c r="G1" s="193"/>
    </row>
    <row r="2" spans="1:7" ht="59.25" customHeight="1">
      <c r="A2" s="197" t="s">
        <v>624</v>
      </c>
      <c r="B2" s="198"/>
      <c r="C2" s="198"/>
      <c r="D2" s="198"/>
      <c r="E2" s="198"/>
      <c r="F2" s="198"/>
      <c r="G2" s="198"/>
    </row>
    <row r="3" spans="1:7" ht="23.25" customHeight="1">
      <c r="A3" s="130" t="s">
        <v>610</v>
      </c>
      <c r="B3" s="200" t="s">
        <v>327</v>
      </c>
      <c r="C3" s="200"/>
      <c r="D3" s="200"/>
      <c r="E3" s="200"/>
      <c r="F3" s="200"/>
      <c r="G3" s="200"/>
    </row>
    <row r="4" spans="1:7" ht="15.75" customHeight="1">
      <c r="A4" s="205" t="s">
        <v>0</v>
      </c>
      <c r="B4" s="205" t="s">
        <v>1</v>
      </c>
      <c r="C4" s="206" t="s">
        <v>2</v>
      </c>
      <c r="D4" s="205" t="s">
        <v>3</v>
      </c>
      <c r="E4" s="205"/>
      <c r="F4" s="207" t="s">
        <v>516</v>
      </c>
      <c r="G4" s="207" t="s">
        <v>518</v>
      </c>
    </row>
    <row r="5" spans="1:7" ht="15.75" customHeight="1">
      <c r="A5" s="205"/>
      <c r="B5" s="205"/>
      <c r="C5" s="206"/>
      <c r="D5" s="154" t="s">
        <v>4</v>
      </c>
      <c r="E5" s="131" t="s">
        <v>5</v>
      </c>
      <c r="F5" s="209"/>
      <c r="G5" s="209"/>
    </row>
    <row r="6" spans="1:7" ht="30" customHeight="1">
      <c r="A6" s="157"/>
      <c r="B6" s="147"/>
      <c r="C6" s="148" t="s">
        <v>419</v>
      </c>
      <c r="D6" s="147"/>
      <c r="E6" s="149"/>
      <c r="F6" s="151"/>
      <c r="G6" s="151"/>
    </row>
    <row r="7" spans="1:7" ht="25.5" customHeight="1">
      <c r="A7" s="45">
        <f>A6+1</f>
        <v>1</v>
      </c>
      <c r="B7" s="39" t="s">
        <v>420</v>
      </c>
      <c r="C7" s="40" t="s">
        <v>415</v>
      </c>
      <c r="D7" s="39" t="s">
        <v>324</v>
      </c>
      <c r="E7" s="58">
        <v>232</v>
      </c>
      <c r="F7" s="125"/>
      <c r="G7" s="125">
        <f>ROUND(F7*E7,2)</f>
        <v>0</v>
      </c>
    </row>
    <row r="8" spans="1:7" ht="25.5" customHeight="1">
      <c r="A8" s="45">
        <f t="shared" ref="A8" si="0">A7+1</f>
        <v>2</v>
      </c>
      <c r="B8" s="39" t="s">
        <v>420</v>
      </c>
      <c r="C8" s="40" t="s">
        <v>416</v>
      </c>
      <c r="D8" s="39" t="s">
        <v>324</v>
      </c>
      <c r="E8" s="58">
        <v>220</v>
      </c>
      <c r="F8" s="125"/>
      <c r="G8" s="125">
        <f t="shared" ref="G8:G18" si="1">ROUND(F8*E8,2)</f>
        <v>0</v>
      </c>
    </row>
    <row r="9" spans="1:7" ht="25.5" customHeight="1">
      <c r="A9" s="45">
        <f>A8+1</f>
        <v>3</v>
      </c>
      <c r="B9" s="39" t="s">
        <v>420</v>
      </c>
      <c r="C9" s="40" t="s">
        <v>421</v>
      </c>
      <c r="D9" s="39" t="s">
        <v>384</v>
      </c>
      <c r="E9" s="58">
        <v>136</v>
      </c>
      <c r="F9" s="125"/>
      <c r="G9" s="125">
        <f t="shared" si="1"/>
        <v>0</v>
      </c>
    </row>
    <row r="10" spans="1:7" ht="25.5" customHeight="1">
      <c r="A10" s="45">
        <f t="shared" ref="A10:A18" si="2">A9+1</f>
        <v>4</v>
      </c>
      <c r="B10" s="39" t="s">
        <v>420</v>
      </c>
      <c r="C10" s="40" t="s">
        <v>422</v>
      </c>
      <c r="D10" s="39" t="s">
        <v>384</v>
      </c>
      <c r="E10" s="58">
        <v>49</v>
      </c>
      <c r="F10" s="125"/>
      <c r="G10" s="125">
        <f t="shared" si="1"/>
        <v>0</v>
      </c>
    </row>
    <row r="11" spans="1:7" ht="25.5" customHeight="1">
      <c r="A11" s="45">
        <f t="shared" si="2"/>
        <v>5</v>
      </c>
      <c r="B11" s="39" t="s">
        <v>420</v>
      </c>
      <c r="C11" s="40" t="s">
        <v>423</v>
      </c>
      <c r="D11" s="39" t="s">
        <v>384</v>
      </c>
      <c r="E11" s="58">
        <v>21.5</v>
      </c>
      <c r="F11" s="125"/>
      <c r="G11" s="125">
        <f t="shared" si="1"/>
        <v>0</v>
      </c>
    </row>
    <row r="12" spans="1:7" ht="25.5" customHeight="1">
      <c r="A12" s="45">
        <f t="shared" si="2"/>
        <v>6</v>
      </c>
      <c r="B12" s="39" t="s">
        <v>420</v>
      </c>
      <c r="C12" s="40" t="s">
        <v>424</v>
      </c>
      <c r="D12" s="39" t="s">
        <v>384</v>
      </c>
      <c r="E12" s="58">
        <v>29</v>
      </c>
      <c r="F12" s="125"/>
      <c r="G12" s="125">
        <f t="shared" si="1"/>
        <v>0</v>
      </c>
    </row>
    <row r="13" spans="1:7" ht="38.25">
      <c r="A13" s="45">
        <f t="shared" si="2"/>
        <v>7</v>
      </c>
      <c r="B13" s="39" t="s">
        <v>420</v>
      </c>
      <c r="C13" s="40" t="s">
        <v>425</v>
      </c>
      <c r="D13" s="39" t="s">
        <v>384</v>
      </c>
      <c r="E13" s="58">
        <v>18</v>
      </c>
      <c r="F13" s="125"/>
      <c r="G13" s="125">
        <f t="shared" si="1"/>
        <v>0</v>
      </c>
    </row>
    <row r="14" spans="1:7">
      <c r="A14" s="45">
        <f t="shared" si="2"/>
        <v>8</v>
      </c>
      <c r="B14" s="39" t="s">
        <v>420</v>
      </c>
      <c r="C14" s="54" t="s">
        <v>330</v>
      </c>
      <c r="D14" s="39" t="s">
        <v>11</v>
      </c>
      <c r="E14" s="58">
        <v>2</v>
      </c>
      <c r="F14" s="125"/>
      <c r="G14" s="125">
        <f t="shared" si="1"/>
        <v>0</v>
      </c>
    </row>
    <row r="15" spans="1:7">
      <c r="A15" s="45">
        <f t="shared" si="2"/>
        <v>9</v>
      </c>
      <c r="B15" s="39" t="s">
        <v>420</v>
      </c>
      <c r="C15" s="54" t="s">
        <v>331</v>
      </c>
      <c r="D15" s="39" t="s">
        <v>11</v>
      </c>
      <c r="E15" s="58">
        <v>1</v>
      </c>
      <c r="F15" s="125"/>
      <c r="G15" s="125">
        <f t="shared" si="1"/>
        <v>0</v>
      </c>
    </row>
    <row r="16" spans="1:7">
      <c r="A16" s="45">
        <f t="shared" si="2"/>
        <v>10</v>
      </c>
      <c r="B16" s="39" t="s">
        <v>420</v>
      </c>
      <c r="C16" s="54" t="s">
        <v>332</v>
      </c>
      <c r="D16" s="39" t="s">
        <v>11</v>
      </c>
      <c r="E16" s="58">
        <v>1</v>
      </c>
      <c r="F16" s="125"/>
      <c r="G16" s="125">
        <f t="shared" si="1"/>
        <v>0</v>
      </c>
    </row>
    <row r="17" spans="1:7" ht="25.9" customHeight="1">
      <c r="A17" s="45">
        <f t="shared" si="2"/>
        <v>11</v>
      </c>
      <c r="B17" s="39" t="s">
        <v>420</v>
      </c>
      <c r="C17" s="54" t="s">
        <v>333</v>
      </c>
      <c r="D17" s="39" t="s">
        <v>11</v>
      </c>
      <c r="E17" s="58">
        <v>2</v>
      </c>
      <c r="F17" s="125"/>
      <c r="G17" s="125">
        <f t="shared" si="1"/>
        <v>0</v>
      </c>
    </row>
    <row r="18" spans="1:7" ht="25.9" customHeight="1">
      <c r="A18" s="45">
        <f t="shared" si="2"/>
        <v>12</v>
      </c>
      <c r="B18" s="39" t="s">
        <v>414</v>
      </c>
      <c r="C18" s="54" t="s">
        <v>418</v>
      </c>
      <c r="D18" s="39" t="s">
        <v>384</v>
      </c>
      <c r="E18" s="58">
        <v>250</v>
      </c>
      <c r="F18" s="125"/>
      <c r="G18" s="125">
        <f t="shared" si="1"/>
        <v>0</v>
      </c>
    </row>
    <row r="19" spans="1:7">
      <c r="A19" s="194" t="s">
        <v>584</v>
      </c>
      <c r="B19" s="194"/>
      <c r="C19" s="194"/>
      <c r="D19" s="194"/>
      <c r="E19" s="194"/>
      <c r="F19" s="194"/>
      <c r="G19" s="132">
        <f>ROUND(SUM(G7:G18),2)</f>
        <v>0</v>
      </c>
    </row>
  </sheetData>
  <mergeCells count="10">
    <mergeCell ref="A19:F19"/>
    <mergeCell ref="A1:G1"/>
    <mergeCell ref="A2:G2"/>
    <mergeCell ref="B3:G3"/>
    <mergeCell ref="A4:A5"/>
    <mergeCell ref="B4:B5"/>
    <mergeCell ref="C4:C5"/>
    <mergeCell ref="D4:E4"/>
    <mergeCell ref="F4:F5"/>
    <mergeCell ref="G4:G5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8" fitToHeight="0" orientation="portrait" r:id="rId1"/>
  <headerFooter>
    <oddFooter>Strona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view="pageBreakPreview" zoomScaleNormal="100" zoomScaleSheetLayoutView="100" workbookViewId="0">
      <selection sqref="A1:G15"/>
    </sheetView>
  </sheetViews>
  <sheetFormatPr defaultColWidth="9.140625" defaultRowHeight="12.75"/>
  <cols>
    <col min="1" max="1" width="7" style="46" customWidth="1"/>
    <col min="2" max="2" width="15" style="46" customWidth="1"/>
    <col min="3" max="3" width="41.7109375" style="47" customWidth="1"/>
    <col min="4" max="4" width="9.85546875" style="46" customWidth="1"/>
    <col min="5" max="5" width="10.42578125" style="48" customWidth="1"/>
    <col min="6" max="6" width="12.42578125" style="48" customWidth="1"/>
    <col min="7" max="7" width="12.85546875" style="48" customWidth="1"/>
    <col min="8" max="16384" width="9.140625" style="1"/>
  </cols>
  <sheetData>
    <row r="1" spans="1:8" ht="22.5" customHeight="1">
      <c r="A1" s="193" t="s">
        <v>631</v>
      </c>
      <c r="B1" s="193"/>
      <c r="C1" s="193"/>
      <c r="D1" s="193"/>
      <c r="E1" s="193"/>
      <c r="F1" s="193"/>
      <c r="G1" s="193"/>
    </row>
    <row r="2" spans="1:8" ht="62.25" customHeight="1">
      <c r="A2" s="197" t="s">
        <v>624</v>
      </c>
      <c r="B2" s="198"/>
      <c r="C2" s="198"/>
      <c r="D2" s="198"/>
      <c r="E2" s="198"/>
      <c r="F2" s="198"/>
      <c r="G2" s="198"/>
    </row>
    <row r="3" spans="1:8" ht="21" customHeight="1">
      <c r="A3" s="130" t="s">
        <v>611</v>
      </c>
      <c r="B3" s="200" t="s">
        <v>612</v>
      </c>
      <c r="C3" s="200"/>
      <c r="D3" s="200"/>
      <c r="E3" s="200"/>
      <c r="F3" s="200"/>
      <c r="G3" s="200"/>
    </row>
    <row r="4" spans="1:8" ht="15.75" customHeight="1">
      <c r="A4" s="205" t="s">
        <v>0</v>
      </c>
      <c r="B4" s="205" t="s">
        <v>1</v>
      </c>
      <c r="C4" s="206" t="s">
        <v>2</v>
      </c>
      <c r="D4" s="205" t="s">
        <v>3</v>
      </c>
      <c r="E4" s="205"/>
      <c r="F4" s="205" t="s">
        <v>516</v>
      </c>
      <c r="G4" s="205" t="s">
        <v>518</v>
      </c>
      <c r="H4" s="159"/>
    </row>
    <row r="5" spans="1:8" ht="15.75" customHeight="1">
      <c r="A5" s="205"/>
      <c r="B5" s="205"/>
      <c r="C5" s="206"/>
      <c r="D5" s="154" t="s">
        <v>4</v>
      </c>
      <c r="E5" s="131" t="s">
        <v>5</v>
      </c>
      <c r="F5" s="213"/>
      <c r="G5" s="213"/>
      <c r="H5" s="159"/>
    </row>
    <row r="6" spans="1:8" ht="30" customHeight="1">
      <c r="A6" s="33"/>
      <c r="B6" s="37"/>
      <c r="C6" s="36" t="s">
        <v>583</v>
      </c>
      <c r="D6" s="37"/>
      <c r="E6" s="60"/>
      <c r="F6" s="60"/>
      <c r="G6" s="60"/>
      <c r="H6" s="160"/>
    </row>
    <row r="7" spans="1:8" ht="25.5" customHeight="1">
      <c r="A7" s="45">
        <f t="shared" ref="A7:A14" si="0">A6+1</f>
        <v>1</v>
      </c>
      <c r="B7" s="39" t="s">
        <v>426</v>
      </c>
      <c r="C7" s="40" t="s">
        <v>398</v>
      </c>
      <c r="D7" s="39" t="s">
        <v>324</v>
      </c>
      <c r="E7" s="58">
        <v>78</v>
      </c>
      <c r="F7" s="125"/>
      <c r="G7" s="125">
        <f>ROUND(F7*E7,2)</f>
        <v>0</v>
      </c>
      <c r="H7" s="160"/>
    </row>
    <row r="8" spans="1:8" ht="25.5" customHeight="1">
      <c r="A8" s="45">
        <f t="shared" si="0"/>
        <v>2</v>
      </c>
      <c r="B8" s="39" t="s">
        <v>426</v>
      </c>
      <c r="C8" s="40" t="s">
        <v>399</v>
      </c>
      <c r="D8" s="39" t="s">
        <v>324</v>
      </c>
      <c r="E8" s="58">
        <v>78</v>
      </c>
      <c r="F8" s="125"/>
      <c r="G8" s="125">
        <f t="shared" ref="G8:G14" si="1">ROUND(F8*E8,2)</f>
        <v>0</v>
      </c>
      <c r="H8" s="160"/>
    </row>
    <row r="9" spans="1:8" ht="25.5" customHeight="1">
      <c r="A9" s="45">
        <f t="shared" si="0"/>
        <v>3</v>
      </c>
      <c r="B9" s="39" t="s">
        <v>426</v>
      </c>
      <c r="C9" s="40" t="s">
        <v>427</v>
      </c>
      <c r="D9" s="39" t="s">
        <v>384</v>
      </c>
      <c r="E9" s="58">
        <v>1333</v>
      </c>
      <c r="F9" s="125"/>
      <c r="G9" s="125">
        <f t="shared" si="1"/>
        <v>0</v>
      </c>
      <c r="H9" s="160"/>
    </row>
    <row r="10" spans="1:8" ht="25.5" customHeight="1">
      <c r="A10" s="45">
        <f t="shared" si="0"/>
        <v>4</v>
      </c>
      <c r="B10" s="39" t="s">
        <v>426</v>
      </c>
      <c r="C10" s="40" t="s">
        <v>428</v>
      </c>
      <c r="D10" s="39" t="s">
        <v>384</v>
      </c>
      <c r="E10" s="58">
        <v>30</v>
      </c>
      <c r="F10" s="125"/>
      <c r="G10" s="125">
        <f t="shared" si="1"/>
        <v>0</v>
      </c>
      <c r="H10" s="160"/>
    </row>
    <row r="11" spans="1:8" ht="25.5" customHeight="1">
      <c r="A11" s="45">
        <f t="shared" si="0"/>
        <v>5</v>
      </c>
      <c r="B11" s="39" t="s">
        <v>426</v>
      </c>
      <c r="C11" s="40" t="s">
        <v>429</v>
      </c>
      <c r="D11" s="39" t="s">
        <v>384</v>
      </c>
      <c r="E11" s="58">
        <v>80</v>
      </c>
      <c r="F11" s="125"/>
      <c r="G11" s="125">
        <f t="shared" si="1"/>
        <v>0</v>
      </c>
      <c r="H11" s="160"/>
    </row>
    <row r="12" spans="1:8" ht="25.5" customHeight="1">
      <c r="A12" s="45">
        <f t="shared" si="0"/>
        <v>6</v>
      </c>
      <c r="B12" s="39" t="s">
        <v>426</v>
      </c>
      <c r="C12" s="40" t="s">
        <v>430</v>
      </c>
      <c r="D12" s="39" t="s">
        <v>384</v>
      </c>
      <c r="E12" s="58">
        <v>3999</v>
      </c>
      <c r="F12" s="125"/>
      <c r="G12" s="125">
        <f t="shared" si="1"/>
        <v>0</v>
      </c>
      <c r="H12" s="160"/>
    </row>
    <row r="13" spans="1:8" ht="25.5" customHeight="1">
      <c r="A13" s="45">
        <f t="shared" si="0"/>
        <v>7</v>
      </c>
      <c r="B13" s="37" t="s">
        <v>426</v>
      </c>
      <c r="C13" s="40" t="s">
        <v>255</v>
      </c>
      <c r="D13" s="39" t="s">
        <v>384</v>
      </c>
      <c r="E13" s="58">
        <v>1333</v>
      </c>
      <c r="F13" s="125"/>
      <c r="G13" s="125">
        <f t="shared" si="1"/>
        <v>0</v>
      </c>
      <c r="H13" s="160"/>
    </row>
    <row r="14" spans="1:8" ht="25.5" customHeight="1">
      <c r="A14" s="45">
        <f t="shared" si="0"/>
        <v>8</v>
      </c>
      <c r="B14" s="37" t="s">
        <v>426</v>
      </c>
      <c r="C14" s="40" t="s">
        <v>248</v>
      </c>
      <c r="D14" s="39" t="s">
        <v>11</v>
      </c>
      <c r="E14" s="58">
        <v>17</v>
      </c>
      <c r="F14" s="125"/>
      <c r="G14" s="125">
        <f t="shared" si="1"/>
        <v>0</v>
      </c>
      <c r="H14" s="160"/>
    </row>
    <row r="15" spans="1:8">
      <c r="A15" s="194" t="s">
        <v>584</v>
      </c>
      <c r="B15" s="194"/>
      <c r="C15" s="194"/>
      <c r="D15" s="194"/>
      <c r="E15" s="194"/>
      <c r="F15" s="194"/>
      <c r="G15" s="132">
        <f>ROUND(SUM(G7:G14),2)</f>
        <v>0</v>
      </c>
    </row>
  </sheetData>
  <mergeCells count="10">
    <mergeCell ref="A15:F15"/>
    <mergeCell ref="A1:G1"/>
    <mergeCell ref="A2:G2"/>
    <mergeCell ref="B3:G3"/>
    <mergeCell ref="A4:A5"/>
    <mergeCell ref="B4:B5"/>
    <mergeCell ref="C4:C5"/>
    <mergeCell ref="D4:E4"/>
    <mergeCell ref="F4:F5"/>
    <mergeCell ref="G4:G5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7" fitToHeight="0" orientation="portrait" r:id="rId1"/>
  <headerFooter>
    <oddFooter>Strona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28"/>
  <sheetViews>
    <sheetView view="pageBreakPreview" zoomScaleNormal="100" zoomScaleSheetLayoutView="100" workbookViewId="0">
      <selection sqref="A1:G28"/>
    </sheetView>
  </sheetViews>
  <sheetFormatPr defaultColWidth="9.140625" defaultRowHeight="12.75"/>
  <cols>
    <col min="1" max="1" width="7" style="46" customWidth="1"/>
    <col min="2" max="2" width="15" style="46" customWidth="1"/>
    <col min="3" max="3" width="41.7109375" style="47" customWidth="1"/>
    <col min="4" max="4" width="9.85546875" style="46" customWidth="1"/>
    <col min="5" max="5" width="10.42578125" style="48" customWidth="1"/>
    <col min="6" max="6" width="11.140625" style="48" customWidth="1"/>
    <col min="7" max="7" width="14.42578125" style="49" bestFit="1" customWidth="1"/>
    <col min="8" max="8" width="9.140625" style="2"/>
    <col min="9" max="16384" width="9.140625" style="1"/>
  </cols>
  <sheetData>
    <row r="1" spans="1:91" ht="12.75" customHeight="1">
      <c r="A1" s="193" t="s">
        <v>631</v>
      </c>
      <c r="B1" s="193"/>
      <c r="C1" s="193"/>
      <c r="D1" s="193"/>
      <c r="E1" s="193"/>
      <c r="F1" s="193"/>
      <c r="G1" s="193"/>
    </row>
    <row r="2" spans="1:91" ht="56.25" customHeight="1">
      <c r="A2" s="197" t="s">
        <v>624</v>
      </c>
      <c r="B2" s="198"/>
      <c r="C2" s="198"/>
      <c r="D2" s="198"/>
      <c r="E2" s="198"/>
      <c r="F2" s="198"/>
      <c r="G2" s="198"/>
    </row>
    <row r="3" spans="1:91">
      <c r="A3" s="130" t="s">
        <v>614</v>
      </c>
      <c r="B3" s="200" t="s">
        <v>253</v>
      </c>
      <c r="C3" s="200"/>
      <c r="D3" s="200"/>
      <c r="E3" s="200"/>
      <c r="F3" s="200"/>
      <c r="G3" s="200"/>
    </row>
    <row r="4" spans="1:91" ht="15.75" customHeight="1">
      <c r="A4" s="205" t="s">
        <v>0</v>
      </c>
      <c r="B4" s="205" t="s">
        <v>1</v>
      </c>
      <c r="C4" s="206" t="s">
        <v>2</v>
      </c>
      <c r="D4" s="205" t="s">
        <v>3</v>
      </c>
      <c r="E4" s="205"/>
      <c r="F4" s="205" t="s">
        <v>516</v>
      </c>
      <c r="G4" s="205" t="s">
        <v>518</v>
      </c>
    </row>
    <row r="5" spans="1:91" ht="15.75" customHeight="1">
      <c r="A5" s="205"/>
      <c r="B5" s="205"/>
      <c r="C5" s="206"/>
      <c r="D5" s="154" t="s">
        <v>4</v>
      </c>
      <c r="E5" s="131" t="s">
        <v>5</v>
      </c>
      <c r="F5" s="213"/>
      <c r="G5" s="213"/>
    </row>
    <row r="6" spans="1:91" s="12" customFormat="1" ht="25.5" customHeight="1">
      <c r="A6" s="157">
        <v>1</v>
      </c>
      <c r="B6" s="147"/>
      <c r="C6" s="148" t="s">
        <v>431</v>
      </c>
      <c r="D6" s="147"/>
      <c r="E6" s="149"/>
      <c r="F6" s="149"/>
      <c r="G6" s="158"/>
      <c r="H6" s="16"/>
    </row>
    <row r="7" spans="1:91" s="12" customFormat="1" ht="25.5" customHeight="1">
      <c r="A7" s="45">
        <f>A6+1</f>
        <v>2</v>
      </c>
      <c r="B7" s="37" t="s">
        <v>432</v>
      </c>
      <c r="C7" s="38" t="s">
        <v>415</v>
      </c>
      <c r="D7" s="39" t="s">
        <v>324</v>
      </c>
      <c r="E7" s="58">
        <v>9640</v>
      </c>
      <c r="F7" s="125"/>
      <c r="G7" s="134">
        <f>ROUND(F7*E7,2)</f>
        <v>0</v>
      </c>
      <c r="H7" s="16"/>
    </row>
    <row r="8" spans="1:91" s="12" customFormat="1" ht="25.5" customHeight="1">
      <c r="A8" s="45">
        <f t="shared" ref="A8:A27" si="0">A7+1</f>
        <v>3</v>
      </c>
      <c r="B8" s="37" t="s">
        <v>432</v>
      </c>
      <c r="C8" s="59" t="s">
        <v>416</v>
      </c>
      <c r="D8" s="39" t="s">
        <v>324</v>
      </c>
      <c r="E8" s="58">
        <v>4340</v>
      </c>
      <c r="F8" s="125"/>
      <c r="G8" s="134">
        <f t="shared" ref="G8:G27" si="1">ROUND(F8*E8,2)</f>
        <v>0</v>
      </c>
      <c r="H8" s="16"/>
    </row>
    <row r="9" spans="1:91" s="12" customFormat="1" ht="25.5" customHeight="1">
      <c r="A9" s="45">
        <f t="shared" si="0"/>
        <v>4</v>
      </c>
      <c r="B9" s="37" t="s">
        <v>432</v>
      </c>
      <c r="C9" s="59" t="s">
        <v>361</v>
      </c>
      <c r="D9" s="39" t="s">
        <v>384</v>
      </c>
      <c r="E9" s="58">
        <v>377</v>
      </c>
      <c r="F9" s="125"/>
      <c r="G9" s="134">
        <f t="shared" si="1"/>
        <v>0</v>
      </c>
      <c r="H9" s="16"/>
    </row>
    <row r="10" spans="1:91" s="12" customFormat="1" ht="25.5" customHeight="1">
      <c r="A10" s="45">
        <f t="shared" si="0"/>
        <v>5</v>
      </c>
      <c r="B10" s="39" t="s">
        <v>432</v>
      </c>
      <c r="C10" s="59" t="s">
        <v>433</v>
      </c>
      <c r="D10" s="39" t="s">
        <v>384</v>
      </c>
      <c r="E10" s="58">
        <v>582</v>
      </c>
      <c r="F10" s="125"/>
      <c r="G10" s="134">
        <f t="shared" si="1"/>
        <v>0</v>
      </c>
      <c r="H10" s="16"/>
    </row>
    <row r="11" spans="1:91" s="12" customFormat="1">
      <c r="A11" s="45">
        <f t="shared" si="0"/>
        <v>6</v>
      </c>
      <c r="B11" s="39" t="s">
        <v>432</v>
      </c>
      <c r="C11" s="59" t="s">
        <v>434</v>
      </c>
      <c r="D11" s="39" t="s">
        <v>384</v>
      </c>
      <c r="E11" s="58">
        <v>485</v>
      </c>
      <c r="F11" s="125"/>
      <c r="G11" s="134">
        <f t="shared" si="1"/>
        <v>0</v>
      </c>
      <c r="H11" s="16"/>
      <c r="Z11" s="12">
        <v>4.5999999999999996</v>
      </c>
      <c r="AA11" s="12">
        <v>8.2100000000000009</v>
      </c>
      <c r="AB11" s="12">
        <v>2.17</v>
      </c>
      <c r="AC11" s="12">
        <v>11.28</v>
      </c>
      <c r="AD11" s="12">
        <v>8.2899999999999991</v>
      </c>
      <c r="AE11" s="12">
        <v>1.91</v>
      </c>
      <c r="AF11" s="12">
        <v>8.24</v>
      </c>
      <c r="AG11" s="12">
        <v>2.19</v>
      </c>
      <c r="AH11" s="12">
        <v>8.07</v>
      </c>
      <c r="AI11" s="12">
        <v>1.65</v>
      </c>
      <c r="AJ11" s="12">
        <v>6.53</v>
      </c>
      <c r="AK11" s="12">
        <v>4.67</v>
      </c>
      <c r="AL11" s="12">
        <v>1.61</v>
      </c>
      <c r="AM11" s="12">
        <v>7.97</v>
      </c>
      <c r="AN11" s="12">
        <v>1.76</v>
      </c>
      <c r="AO11" s="12">
        <v>7.89</v>
      </c>
      <c r="AP11" s="12">
        <v>2.2799999999999998</v>
      </c>
      <c r="AQ11" s="12">
        <v>2.17</v>
      </c>
      <c r="AR11" s="12">
        <v>2.21</v>
      </c>
      <c r="AS11" s="12">
        <v>8.43</v>
      </c>
      <c r="AT11" s="12">
        <v>1.66</v>
      </c>
      <c r="AU11" s="12">
        <v>8.1</v>
      </c>
      <c r="AV11" s="12">
        <v>5.53</v>
      </c>
      <c r="AW11" s="12">
        <v>2.2400000000000002</v>
      </c>
      <c r="AX11" s="12">
        <v>8.24</v>
      </c>
      <c r="AY11" s="12">
        <v>12.35</v>
      </c>
      <c r="AZ11" s="12">
        <v>2.13</v>
      </c>
      <c r="BA11" s="12">
        <v>8.56</v>
      </c>
      <c r="BB11" s="12">
        <v>14.31</v>
      </c>
      <c r="BC11" s="12">
        <v>1.5</v>
      </c>
      <c r="BD11" s="12">
        <v>7.75</v>
      </c>
      <c r="BE11" s="12">
        <v>5.17</v>
      </c>
      <c r="BF11" s="12">
        <v>8.24</v>
      </c>
      <c r="BG11" s="12">
        <v>8.43</v>
      </c>
      <c r="BH11" s="12">
        <v>2.4700000000000002</v>
      </c>
      <c r="BI11" s="12">
        <v>9.35</v>
      </c>
      <c r="BJ11" s="12">
        <v>2.06</v>
      </c>
      <c r="BK11" s="12">
        <v>5.97</v>
      </c>
      <c r="BL11" s="12">
        <v>1.98</v>
      </c>
      <c r="BM11" s="12">
        <v>1.79</v>
      </c>
      <c r="BN11" s="12">
        <v>8.2100000000000009</v>
      </c>
      <c r="BO11" s="12">
        <v>1.49</v>
      </c>
      <c r="BP11" s="12">
        <v>7.96</v>
      </c>
      <c r="BQ11" s="12">
        <v>11.38</v>
      </c>
      <c r="BR11" s="12">
        <v>3.35</v>
      </c>
      <c r="BS11" s="12">
        <v>2.5499999999999998</v>
      </c>
      <c r="BT11" s="12">
        <v>6.88</v>
      </c>
      <c r="BU11" s="12">
        <v>5.04</v>
      </c>
      <c r="BV11" s="12">
        <v>3.07</v>
      </c>
      <c r="BW11" s="12">
        <v>4.9400000000000004</v>
      </c>
      <c r="BX11" s="12">
        <v>2.0699999999999998</v>
      </c>
      <c r="BY11" s="12">
        <v>15.21</v>
      </c>
      <c r="BZ11" s="12">
        <v>11.61</v>
      </c>
      <c r="CA11" s="12">
        <v>4.8099999999999996</v>
      </c>
      <c r="CB11" s="12">
        <v>2.08</v>
      </c>
      <c r="CC11" s="12">
        <v>1.71</v>
      </c>
      <c r="CD11" s="12">
        <v>9.67</v>
      </c>
      <c r="CE11" s="12">
        <v>9.74</v>
      </c>
      <c r="CF11" s="12">
        <v>3.92</v>
      </c>
      <c r="CG11" s="12">
        <v>7.36</v>
      </c>
      <c r="CH11" s="12">
        <v>12.16</v>
      </c>
      <c r="CI11" s="12">
        <v>8.58</v>
      </c>
      <c r="CJ11" s="12">
        <v>2.78</v>
      </c>
      <c r="CK11" s="12">
        <v>8.08</v>
      </c>
      <c r="CL11" s="12">
        <v>2.2400000000000002</v>
      </c>
      <c r="CM11" s="12">
        <f>SUM(I11:CL11)</f>
        <v>376.84999999999997</v>
      </c>
    </row>
    <row r="12" spans="1:91" s="12" customFormat="1" ht="25.5" customHeight="1">
      <c r="A12" s="45">
        <f t="shared" si="0"/>
        <v>7</v>
      </c>
      <c r="B12" s="39" t="s">
        <v>432</v>
      </c>
      <c r="C12" s="38" t="s">
        <v>340</v>
      </c>
      <c r="D12" s="39" t="s">
        <v>384</v>
      </c>
      <c r="E12" s="58">
        <v>466</v>
      </c>
      <c r="F12" s="125"/>
      <c r="G12" s="134">
        <f t="shared" si="1"/>
        <v>0</v>
      </c>
      <c r="H12" s="16"/>
    </row>
    <row r="13" spans="1:91" s="12" customFormat="1" ht="25.5" customHeight="1">
      <c r="A13" s="45">
        <f t="shared" si="0"/>
        <v>8</v>
      </c>
      <c r="B13" s="37" t="s">
        <v>432</v>
      </c>
      <c r="C13" s="40" t="s">
        <v>435</v>
      </c>
      <c r="D13" s="39" t="s">
        <v>324</v>
      </c>
      <c r="E13" s="58">
        <v>490</v>
      </c>
      <c r="F13" s="125"/>
      <c r="G13" s="134">
        <f t="shared" si="1"/>
        <v>0</v>
      </c>
      <c r="H13" s="16"/>
    </row>
    <row r="14" spans="1:91" s="12" customFormat="1" ht="25.5" customHeight="1">
      <c r="A14" s="45">
        <f t="shared" si="0"/>
        <v>9</v>
      </c>
      <c r="B14" s="37" t="s">
        <v>432</v>
      </c>
      <c r="C14" s="40" t="s">
        <v>436</v>
      </c>
      <c r="D14" s="39" t="s">
        <v>324</v>
      </c>
      <c r="E14" s="58">
        <v>180</v>
      </c>
      <c r="F14" s="125"/>
      <c r="G14" s="134">
        <f t="shared" si="1"/>
        <v>0</v>
      </c>
      <c r="H14" s="16"/>
    </row>
    <row r="15" spans="1:91" s="12" customFormat="1" ht="25.5" customHeight="1">
      <c r="A15" s="45">
        <f t="shared" si="0"/>
        <v>10</v>
      </c>
      <c r="B15" s="37" t="s">
        <v>432</v>
      </c>
      <c r="C15" s="40" t="s">
        <v>437</v>
      </c>
      <c r="D15" s="39" t="s">
        <v>11</v>
      </c>
      <c r="E15" s="58">
        <v>31</v>
      </c>
      <c r="F15" s="125"/>
      <c r="G15" s="134">
        <f t="shared" si="1"/>
        <v>0</v>
      </c>
      <c r="H15" s="16"/>
    </row>
    <row r="16" spans="1:91" s="12" customFormat="1" ht="25.5" customHeight="1">
      <c r="A16" s="45">
        <f t="shared" si="0"/>
        <v>11</v>
      </c>
      <c r="B16" s="37" t="s">
        <v>432</v>
      </c>
      <c r="C16" s="40" t="s">
        <v>334</v>
      </c>
      <c r="D16" s="39" t="s">
        <v>11</v>
      </c>
      <c r="E16" s="58">
        <v>19</v>
      </c>
      <c r="F16" s="125"/>
      <c r="G16" s="134">
        <f t="shared" si="1"/>
        <v>0</v>
      </c>
      <c r="H16" s="16"/>
    </row>
    <row r="17" spans="1:8" s="12" customFormat="1" ht="25.5" customHeight="1">
      <c r="A17" s="45">
        <f t="shared" si="0"/>
        <v>12</v>
      </c>
      <c r="B17" s="39" t="s">
        <v>432</v>
      </c>
      <c r="C17" s="40" t="s">
        <v>438</v>
      </c>
      <c r="D17" s="39" t="s">
        <v>324</v>
      </c>
      <c r="E17" s="58">
        <v>21</v>
      </c>
      <c r="F17" s="125"/>
      <c r="G17" s="134">
        <f t="shared" si="1"/>
        <v>0</v>
      </c>
      <c r="H17" s="16"/>
    </row>
    <row r="18" spans="1:8" s="12" customFormat="1" ht="25.5" customHeight="1">
      <c r="A18" s="45">
        <f t="shared" si="0"/>
        <v>13</v>
      </c>
      <c r="B18" s="39" t="s">
        <v>432</v>
      </c>
      <c r="C18" s="40" t="s">
        <v>439</v>
      </c>
      <c r="D18" s="39" t="s">
        <v>324</v>
      </c>
      <c r="E18" s="58">
        <v>7</v>
      </c>
      <c r="F18" s="125"/>
      <c r="G18" s="134">
        <f t="shared" si="1"/>
        <v>0</v>
      </c>
      <c r="H18" s="16"/>
    </row>
    <row r="19" spans="1:8" s="12" customFormat="1" ht="25.5" customHeight="1">
      <c r="A19" s="45">
        <f t="shared" si="0"/>
        <v>14</v>
      </c>
      <c r="B19" s="39" t="s">
        <v>432</v>
      </c>
      <c r="C19" s="40" t="s">
        <v>276</v>
      </c>
      <c r="D19" s="39" t="s">
        <v>11</v>
      </c>
      <c r="E19" s="58">
        <v>1</v>
      </c>
      <c r="F19" s="125"/>
      <c r="G19" s="134">
        <f t="shared" si="1"/>
        <v>0</v>
      </c>
      <c r="H19" s="16"/>
    </row>
    <row r="20" spans="1:8" s="12" customFormat="1" ht="25.5" customHeight="1">
      <c r="A20" s="45">
        <f t="shared" si="0"/>
        <v>15</v>
      </c>
      <c r="B20" s="39" t="s">
        <v>432</v>
      </c>
      <c r="C20" s="40" t="s">
        <v>440</v>
      </c>
      <c r="D20" s="39" t="s">
        <v>11</v>
      </c>
      <c r="E20" s="58">
        <v>2</v>
      </c>
      <c r="F20" s="125"/>
      <c r="G20" s="134">
        <f t="shared" si="1"/>
        <v>0</v>
      </c>
      <c r="H20" s="16"/>
    </row>
    <row r="21" spans="1:8" s="12" customFormat="1" ht="25.5" customHeight="1">
      <c r="A21" s="45">
        <f t="shared" si="0"/>
        <v>16</v>
      </c>
      <c r="B21" s="39" t="s">
        <v>432</v>
      </c>
      <c r="C21" s="40" t="s">
        <v>277</v>
      </c>
      <c r="D21" s="39" t="s">
        <v>11</v>
      </c>
      <c r="E21" s="58">
        <v>1</v>
      </c>
      <c r="F21" s="125"/>
      <c r="G21" s="134">
        <f t="shared" si="1"/>
        <v>0</v>
      </c>
      <c r="H21" s="16"/>
    </row>
    <row r="22" spans="1:8" s="12" customFormat="1" ht="25.5" customHeight="1">
      <c r="A22" s="45">
        <f t="shared" si="0"/>
        <v>17</v>
      </c>
      <c r="B22" s="39" t="s">
        <v>432</v>
      </c>
      <c r="C22" s="40" t="s">
        <v>278</v>
      </c>
      <c r="D22" s="39" t="s">
        <v>11</v>
      </c>
      <c r="E22" s="58">
        <v>3</v>
      </c>
      <c r="F22" s="125"/>
      <c r="G22" s="134">
        <f t="shared" si="1"/>
        <v>0</v>
      </c>
      <c r="H22" s="16"/>
    </row>
    <row r="23" spans="1:8" s="12" customFormat="1" ht="25.5" customHeight="1">
      <c r="A23" s="45">
        <f t="shared" si="0"/>
        <v>18</v>
      </c>
      <c r="B23" s="39" t="s">
        <v>432</v>
      </c>
      <c r="C23" s="40" t="s">
        <v>362</v>
      </c>
      <c r="D23" s="39" t="s">
        <v>11</v>
      </c>
      <c r="E23" s="58">
        <v>2</v>
      </c>
      <c r="F23" s="125"/>
      <c r="G23" s="134">
        <f t="shared" si="1"/>
        <v>0</v>
      </c>
      <c r="H23" s="16"/>
    </row>
    <row r="24" spans="1:8" s="12" customFormat="1" ht="25.5" customHeight="1">
      <c r="A24" s="45">
        <f t="shared" si="0"/>
        <v>19</v>
      </c>
      <c r="B24" s="39" t="s">
        <v>432</v>
      </c>
      <c r="C24" s="40" t="s">
        <v>441</v>
      </c>
      <c r="D24" s="39" t="s">
        <v>324</v>
      </c>
      <c r="E24" s="58">
        <v>111</v>
      </c>
      <c r="F24" s="125"/>
      <c r="G24" s="134">
        <f t="shared" si="1"/>
        <v>0</v>
      </c>
      <c r="H24" s="16"/>
    </row>
    <row r="25" spans="1:8" s="12" customFormat="1" ht="25.5" customHeight="1">
      <c r="A25" s="45">
        <f t="shared" si="0"/>
        <v>20</v>
      </c>
      <c r="B25" s="39" t="s">
        <v>432</v>
      </c>
      <c r="C25" s="40" t="s">
        <v>442</v>
      </c>
      <c r="D25" s="39" t="s">
        <v>324</v>
      </c>
      <c r="E25" s="58">
        <v>56</v>
      </c>
      <c r="F25" s="125"/>
      <c r="G25" s="134">
        <f t="shared" si="1"/>
        <v>0</v>
      </c>
      <c r="H25" s="16"/>
    </row>
    <row r="26" spans="1:8" s="12" customFormat="1" ht="25.5" customHeight="1">
      <c r="A26" s="45">
        <f t="shared" si="0"/>
        <v>21</v>
      </c>
      <c r="B26" s="39" t="s">
        <v>432</v>
      </c>
      <c r="C26" s="40" t="s">
        <v>443</v>
      </c>
      <c r="D26" s="39" t="s">
        <v>11</v>
      </c>
      <c r="E26" s="58">
        <v>74</v>
      </c>
      <c r="F26" s="125"/>
      <c r="G26" s="134">
        <f t="shared" si="1"/>
        <v>0</v>
      </c>
      <c r="H26" s="16"/>
    </row>
    <row r="27" spans="1:8" s="12" customFormat="1" ht="25.5" customHeight="1">
      <c r="A27" s="45">
        <f t="shared" si="0"/>
        <v>22</v>
      </c>
      <c r="B27" s="39" t="s">
        <v>432</v>
      </c>
      <c r="C27" s="40" t="s">
        <v>254</v>
      </c>
      <c r="D27" s="39" t="s">
        <v>384</v>
      </c>
      <c r="E27" s="58">
        <v>1286</v>
      </c>
      <c r="F27" s="125"/>
      <c r="G27" s="134">
        <f t="shared" si="1"/>
        <v>0</v>
      </c>
      <c r="H27" s="16"/>
    </row>
    <row r="28" spans="1:8">
      <c r="A28" s="194" t="s">
        <v>584</v>
      </c>
      <c r="B28" s="194"/>
      <c r="C28" s="194"/>
      <c r="D28" s="194"/>
      <c r="E28" s="194"/>
      <c r="F28" s="194"/>
      <c r="G28" s="132">
        <f>ROUND(SUM(G7:G27),2)</f>
        <v>0</v>
      </c>
    </row>
  </sheetData>
  <mergeCells count="10">
    <mergeCell ref="A1:G1"/>
    <mergeCell ref="A2:G2"/>
    <mergeCell ref="B3:G3"/>
    <mergeCell ref="A28:F28"/>
    <mergeCell ref="A4:A5"/>
    <mergeCell ref="B4:B5"/>
    <mergeCell ref="C4:C5"/>
    <mergeCell ref="D4:E4"/>
    <mergeCell ref="F4:F5"/>
    <mergeCell ref="G4:G5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7" fitToHeight="0" orientation="portrait" r:id="rId1"/>
  <headerFooter>
    <oddFooter>Strona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0"/>
  <sheetViews>
    <sheetView view="pageBreakPreview" zoomScaleNormal="100" zoomScaleSheetLayoutView="100" workbookViewId="0">
      <selection sqref="A1:G50"/>
    </sheetView>
  </sheetViews>
  <sheetFormatPr defaultColWidth="9.140625" defaultRowHeight="12.75"/>
  <cols>
    <col min="1" max="1" width="7" style="46" customWidth="1"/>
    <col min="2" max="2" width="15" style="46" customWidth="1"/>
    <col min="3" max="3" width="41.7109375" style="47" customWidth="1"/>
    <col min="4" max="4" width="9.85546875" style="46" customWidth="1"/>
    <col min="5" max="5" width="10.42578125" style="48" customWidth="1"/>
    <col min="6" max="6" width="11.42578125" style="150" customWidth="1"/>
    <col min="7" max="7" width="12.7109375" style="150" customWidth="1"/>
    <col min="8" max="16384" width="9.140625" style="1"/>
  </cols>
  <sheetData>
    <row r="1" spans="1:7" ht="22.5" customHeight="1">
      <c r="A1" s="193" t="s">
        <v>631</v>
      </c>
      <c r="B1" s="193"/>
      <c r="C1" s="193"/>
      <c r="D1" s="193"/>
      <c r="E1" s="193"/>
      <c r="F1" s="193"/>
      <c r="G1" s="193"/>
    </row>
    <row r="2" spans="1:7" ht="64.5" customHeight="1">
      <c r="A2" s="197" t="s">
        <v>624</v>
      </c>
      <c r="B2" s="198"/>
      <c r="C2" s="198"/>
      <c r="D2" s="198"/>
      <c r="E2" s="198"/>
      <c r="F2" s="198"/>
      <c r="G2" s="198"/>
    </row>
    <row r="3" spans="1:7" s="15" customFormat="1" ht="22.5" customHeight="1">
      <c r="A3" s="130" t="s">
        <v>615</v>
      </c>
      <c r="B3" s="200" t="s">
        <v>275</v>
      </c>
      <c r="C3" s="200"/>
      <c r="D3" s="200"/>
      <c r="E3" s="200"/>
      <c r="F3" s="200"/>
      <c r="G3" s="200"/>
    </row>
    <row r="4" spans="1:7" s="15" customFormat="1" ht="15.75" customHeight="1">
      <c r="A4" s="205" t="s">
        <v>0</v>
      </c>
      <c r="B4" s="205" t="s">
        <v>1</v>
      </c>
      <c r="C4" s="206" t="s">
        <v>2</v>
      </c>
      <c r="D4" s="205" t="s">
        <v>3</v>
      </c>
      <c r="E4" s="205"/>
      <c r="F4" s="207" t="s">
        <v>516</v>
      </c>
      <c r="G4" s="207" t="s">
        <v>518</v>
      </c>
    </row>
    <row r="5" spans="1:7" s="15" customFormat="1" ht="15.75" customHeight="1">
      <c r="A5" s="205"/>
      <c r="B5" s="205"/>
      <c r="C5" s="206"/>
      <c r="D5" s="154" t="s">
        <v>4</v>
      </c>
      <c r="E5" s="131" t="s">
        <v>5</v>
      </c>
      <c r="F5" s="209"/>
      <c r="G5" s="209"/>
    </row>
    <row r="6" spans="1:7" s="15" customFormat="1" ht="30" customHeight="1">
      <c r="A6" s="156"/>
      <c r="B6" s="147" t="s">
        <v>454</v>
      </c>
      <c r="C6" s="148" t="s">
        <v>455</v>
      </c>
      <c r="D6" s="135" t="s">
        <v>8</v>
      </c>
      <c r="E6" s="149" t="s">
        <v>8</v>
      </c>
      <c r="F6" s="151" t="s">
        <v>8</v>
      </c>
      <c r="G6" s="151" t="s">
        <v>8</v>
      </c>
    </row>
    <row r="7" spans="1:7" s="15" customFormat="1" ht="30" customHeight="1">
      <c r="A7" s="45">
        <f t="shared" ref="A7:A49" si="0">A6+1</f>
        <v>1</v>
      </c>
      <c r="B7" s="37" t="s">
        <v>454</v>
      </c>
      <c r="C7" s="54" t="s">
        <v>520</v>
      </c>
      <c r="D7" s="39" t="s">
        <v>384</v>
      </c>
      <c r="E7" s="58">
        <v>611</v>
      </c>
      <c r="F7" s="134"/>
      <c r="G7" s="134">
        <f>ROUND(F7*E7,2)</f>
        <v>0</v>
      </c>
    </row>
    <row r="8" spans="1:7" s="15" customFormat="1" ht="30" customHeight="1">
      <c r="A8" s="45">
        <f>A7+1</f>
        <v>2</v>
      </c>
      <c r="B8" s="37" t="s">
        <v>454</v>
      </c>
      <c r="C8" s="54" t="s">
        <v>521</v>
      </c>
      <c r="D8" s="39" t="s">
        <v>384</v>
      </c>
      <c r="E8" s="58">
        <v>611</v>
      </c>
      <c r="F8" s="134"/>
      <c r="G8" s="134">
        <f t="shared" ref="G8:G49" si="1">ROUND(F8*E8,2)</f>
        <v>0</v>
      </c>
    </row>
    <row r="9" spans="1:7" s="15" customFormat="1" ht="30" customHeight="1">
      <c r="A9" s="45">
        <f t="shared" si="0"/>
        <v>3</v>
      </c>
      <c r="B9" s="37" t="s">
        <v>454</v>
      </c>
      <c r="C9" s="54" t="s">
        <v>522</v>
      </c>
      <c r="D9" s="39" t="s">
        <v>384</v>
      </c>
      <c r="E9" s="58">
        <v>33</v>
      </c>
      <c r="F9" s="134"/>
      <c r="G9" s="134">
        <f t="shared" si="1"/>
        <v>0</v>
      </c>
    </row>
    <row r="10" spans="1:7" s="15" customFormat="1" ht="30" customHeight="1">
      <c r="A10" s="45">
        <f t="shared" si="0"/>
        <v>4</v>
      </c>
      <c r="B10" s="37" t="s">
        <v>454</v>
      </c>
      <c r="C10" s="54" t="s">
        <v>523</v>
      </c>
      <c r="D10" s="39" t="s">
        <v>384</v>
      </c>
      <c r="E10" s="58">
        <v>122</v>
      </c>
      <c r="F10" s="134"/>
      <c r="G10" s="134">
        <f t="shared" si="1"/>
        <v>0</v>
      </c>
    </row>
    <row r="11" spans="1:7" s="15" customFormat="1" ht="30" customHeight="1">
      <c r="A11" s="45">
        <f t="shared" si="0"/>
        <v>5</v>
      </c>
      <c r="B11" s="37" t="s">
        <v>454</v>
      </c>
      <c r="C11" s="54" t="s">
        <v>524</v>
      </c>
      <c r="D11" s="39" t="s">
        <v>384</v>
      </c>
      <c r="E11" s="58">
        <v>611</v>
      </c>
      <c r="F11" s="134"/>
      <c r="G11" s="134">
        <f t="shared" si="1"/>
        <v>0</v>
      </c>
    </row>
    <row r="12" spans="1:7" s="15" customFormat="1" ht="40.5" customHeight="1">
      <c r="A12" s="45">
        <f t="shared" si="0"/>
        <v>6</v>
      </c>
      <c r="B12" s="37" t="s">
        <v>454</v>
      </c>
      <c r="C12" s="54" t="s">
        <v>525</v>
      </c>
      <c r="D12" s="39" t="s">
        <v>384</v>
      </c>
      <c r="E12" s="58">
        <v>611</v>
      </c>
      <c r="F12" s="134"/>
      <c r="G12" s="134">
        <f t="shared" si="1"/>
        <v>0</v>
      </c>
    </row>
    <row r="13" spans="1:7" s="15" customFormat="1" ht="30" customHeight="1">
      <c r="A13" s="45">
        <f t="shared" si="0"/>
        <v>7</v>
      </c>
      <c r="B13" s="37" t="s">
        <v>454</v>
      </c>
      <c r="C13" s="54" t="s">
        <v>526</v>
      </c>
      <c r="D13" s="39" t="s">
        <v>384</v>
      </c>
      <c r="E13" s="58">
        <v>611</v>
      </c>
      <c r="F13" s="134"/>
      <c r="G13" s="134">
        <f t="shared" si="1"/>
        <v>0</v>
      </c>
    </row>
    <row r="14" spans="1:7" s="15" customFormat="1" ht="25.5">
      <c r="A14" s="45">
        <f t="shared" si="0"/>
        <v>8</v>
      </c>
      <c r="B14" s="37" t="s">
        <v>454</v>
      </c>
      <c r="C14" s="54" t="s">
        <v>527</v>
      </c>
      <c r="D14" s="39" t="s">
        <v>528</v>
      </c>
      <c r="E14" s="58">
        <v>13</v>
      </c>
      <c r="F14" s="134"/>
      <c r="G14" s="134">
        <f t="shared" si="1"/>
        <v>0</v>
      </c>
    </row>
    <row r="15" spans="1:7" s="15" customFormat="1" ht="30" customHeight="1">
      <c r="A15" s="45">
        <f t="shared" si="0"/>
        <v>9</v>
      </c>
      <c r="B15" s="37" t="s">
        <v>454</v>
      </c>
      <c r="C15" s="54" t="s">
        <v>529</v>
      </c>
      <c r="D15" s="39" t="s">
        <v>11</v>
      </c>
      <c r="E15" s="58">
        <v>1</v>
      </c>
      <c r="F15" s="134"/>
      <c r="G15" s="134">
        <f t="shared" si="1"/>
        <v>0</v>
      </c>
    </row>
    <row r="16" spans="1:7" s="15" customFormat="1" ht="30" customHeight="1">
      <c r="A16" s="45">
        <f t="shared" si="0"/>
        <v>10</v>
      </c>
      <c r="B16" s="37" t="s">
        <v>454</v>
      </c>
      <c r="C16" s="54" t="s">
        <v>530</v>
      </c>
      <c r="D16" s="39" t="s">
        <v>41</v>
      </c>
      <c r="E16" s="58">
        <v>1</v>
      </c>
      <c r="F16" s="134"/>
      <c r="G16" s="134">
        <f t="shared" si="1"/>
        <v>0</v>
      </c>
    </row>
    <row r="17" spans="1:7" s="15" customFormat="1" ht="38.25">
      <c r="A17" s="45">
        <f t="shared" si="0"/>
        <v>11</v>
      </c>
      <c r="B17" s="37" t="s">
        <v>454</v>
      </c>
      <c r="C17" s="54" t="s">
        <v>531</v>
      </c>
      <c r="D17" s="39" t="s">
        <v>11</v>
      </c>
      <c r="E17" s="58">
        <v>1</v>
      </c>
      <c r="F17" s="134"/>
      <c r="G17" s="134">
        <f t="shared" si="1"/>
        <v>0</v>
      </c>
    </row>
    <row r="18" spans="1:7" s="15" customFormat="1" ht="25.5">
      <c r="A18" s="45">
        <f t="shared" si="0"/>
        <v>12</v>
      </c>
      <c r="B18" s="37" t="s">
        <v>454</v>
      </c>
      <c r="C18" s="54" t="s">
        <v>532</v>
      </c>
      <c r="D18" s="39" t="s">
        <v>533</v>
      </c>
      <c r="E18" s="58">
        <v>14</v>
      </c>
      <c r="F18" s="134"/>
      <c r="G18" s="134">
        <f t="shared" si="1"/>
        <v>0</v>
      </c>
    </row>
    <row r="19" spans="1:7" s="15" customFormat="1" ht="25.5">
      <c r="A19" s="45">
        <f t="shared" si="0"/>
        <v>13</v>
      </c>
      <c r="B19" s="37" t="s">
        <v>454</v>
      </c>
      <c r="C19" s="54" t="s">
        <v>534</v>
      </c>
      <c r="D19" s="39" t="s">
        <v>41</v>
      </c>
      <c r="E19" s="58">
        <v>1</v>
      </c>
      <c r="F19" s="134"/>
      <c r="G19" s="134">
        <f t="shared" si="1"/>
        <v>0</v>
      </c>
    </row>
    <row r="20" spans="1:7" s="15" customFormat="1">
      <c r="A20" s="45">
        <f t="shared" si="0"/>
        <v>14</v>
      </c>
      <c r="B20" s="37" t="s">
        <v>454</v>
      </c>
      <c r="C20" s="54" t="s">
        <v>535</v>
      </c>
      <c r="D20" s="39" t="s">
        <v>41</v>
      </c>
      <c r="E20" s="58">
        <v>1</v>
      </c>
      <c r="F20" s="134"/>
      <c r="G20" s="134">
        <f t="shared" si="1"/>
        <v>0</v>
      </c>
    </row>
    <row r="21" spans="1:7" s="15" customFormat="1" ht="12.75" customHeight="1">
      <c r="A21" s="214" t="s">
        <v>536</v>
      </c>
      <c r="B21" s="214"/>
      <c r="C21" s="214"/>
      <c r="D21" s="214"/>
      <c r="E21" s="214"/>
      <c r="F21" s="137"/>
      <c r="G21" s="137"/>
    </row>
    <row r="22" spans="1:7" s="15" customFormat="1" ht="25.5">
      <c r="A22" s="45">
        <v>16</v>
      </c>
      <c r="B22" s="37" t="s">
        <v>454</v>
      </c>
      <c r="C22" s="54" t="s">
        <v>537</v>
      </c>
      <c r="D22" s="39" t="s">
        <v>41</v>
      </c>
      <c r="E22" s="58">
        <v>13</v>
      </c>
      <c r="F22" s="134"/>
      <c r="G22" s="134">
        <f t="shared" si="1"/>
        <v>0</v>
      </c>
    </row>
    <row r="23" spans="1:7" s="15" customFormat="1" ht="25.5">
      <c r="A23" s="45">
        <f t="shared" si="0"/>
        <v>17</v>
      </c>
      <c r="B23" s="37" t="s">
        <v>454</v>
      </c>
      <c r="C23" s="54" t="s">
        <v>538</v>
      </c>
      <c r="D23" s="39" t="s">
        <v>528</v>
      </c>
      <c r="E23" s="58">
        <v>1</v>
      </c>
      <c r="F23" s="134"/>
      <c r="G23" s="134">
        <f t="shared" si="1"/>
        <v>0</v>
      </c>
    </row>
    <row r="24" spans="1:7" s="15" customFormat="1" ht="25.5">
      <c r="A24" s="45">
        <f t="shared" si="0"/>
        <v>18</v>
      </c>
      <c r="B24" s="37" t="s">
        <v>454</v>
      </c>
      <c r="C24" s="54" t="s">
        <v>539</v>
      </c>
      <c r="D24" s="39" t="s">
        <v>41</v>
      </c>
      <c r="E24" s="58">
        <v>13</v>
      </c>
      <c r="F24" s="134"/>
      <c r="G24" s="134">
        <f t="shared" si="1"/>
        <v>0</v>
      </c>
    </row>
    <row r="25" spans="1:7" s="15" customFormat="1" ht="25.5">
      <c r="A25" s="45">
        <f t="shared" si="0"/>
        <v>19</v>
      </c>
      <c r="B25" s="37" t="s">
        <v>454</v>
      </c>
      <c r="C25" s="54" t="s">
        <v>540</v>
      </c>
      <c r="D25" s="39" t="s">
        <v>41</v>
      </c>
      <c r="E25" s="58">
        <v>13</v>
      </c>
      <c r="F25" s="134"/>
      <c r="G25" s="134">
        <f t="shared" si="1"/>
        <v>0</v>
      </c>
    </row>
    <row r="26" spans="1:7" s="15" customFormat="1" ht="38.25">
      <c r="A26" s="45">
        <f t="shared" si="0"/>
        <v>20</v>
      </c>
      <c r="B26" s="37" t="s">
        <v>454</v>
      </c>
      <c r="C26" s="54" t="s">
        <v>541</v>
      </c>
      <c r="D26" s="39" t="s">
        <v>384</v>
      </c>
      <c r="E26" s="58">
        <v>141</v>
      </c>
      <c r="F26" s="134"/>
      <c r="G26" s="134">
        <f t="shared" si="1"/>
        <v>0</v>
      </c>
    </row>
    <row r="27" spans="1:7" s="15" customFormat="1">
      <c r="A27" s="45">
        <f t="shared" si="0"/>
        <v>21</v>
      </c>
      <c r="B27" s="37" t="s">
        <v>454</v>
      </c>
      <c r="C27" s="54" t="s">
        <v>542</v>
      </c>
      <c r="D27" s="39" t="s">
        <v>528</v>
      </c>
      <c r="E27" s="58">
        <v>13</v>
      </c>
      <c r="F27" s="134"/>
      <c r="G27" s="134">
        <f t="shared" si="1"/>
        <v>0</v>
      </c>
    </row>
    <row r="28" spans="1:7" s="15" customFormat="1">
      <c r="A28" s="45">
        <f t="shared" si="0"/>
        <v>22</v>
      </c>
      <c r="B28" s="37" t="s">
        <v>454</v>
      </c>
      <c r="C28" s="54" t="s">
        <v>543</v>
      </c>
      <c r="D28" s="39" t="s">
        <v>528</v>
      </c>
      <c r="E28" s="58">
        <v>1</v>
      </c>
      <c r="F28" s="134"/>
      <c r="G28" s="134">
        <f t="shared" si="1"/>
        <v>0</v>
      </c>
    </row>
    <row r="29" spans="1:7" s="15" customFormat="1">
      <c r="A29" s="45">
        <f t="shared" si="0"/>
        <v>23</v>
      </c>
      <c r="B29" s="37" t="s">
        <v>454</v>
      </c>
      <c r="C29" s="54" t="s">
        <v>544</v>
      </c>
      <c r="D29" s="39" t="s">
        <v>528</v>
      </c>
      <c r="E29" s="58">
        <v>13</v>
      </c>
      <c r="F29" s="134"/>
      <c r="G29" s="134">
        <f t="shared" si="1"/>
        <v>0</v>
      </c>
    </row>
    <row r="30" spans="1:7" s="15" customFormat="1">
      <c r="A30" s="45">
        <f>A29+1</f>
        <v>24</v>
      </c>
      <c r="B30" s="37" t="s">
        <v>454</v>
      </c>
      <c r="C30" s="54" t="s">
        <v>545</v>
      </c>
      <c r="D30" s="39" t="s">
        <v>528</v>
      </c>
      <c r="E30" s="58">
        <v>13</v>
      </c>
      <c r="F30" s="134"/>
      <c r="G30" s="134">
        <f t="shared" si="1"/>
        <v>0</v>
      </c>
    </row>
    <row r="31" spans="1:7" s="15" customFormat="1" ht="12.75" customHeight="1">
      <c r="A31" s="214" t="s">
        <v>546</v>
      </c>
      <c r="B31" s="214"/>
      <c r="C31" s="214"/>
      <c r="D31" s="214"/>
      <c r="E31" s="214"/>
      <c r="F31" s="137"/>
      <c r="G31" s="137"/>
    </row>
    <row r="32" spans="1:7" s="15" customFormat="1" ht="25.5">
      <c r="A32" s="45">
        <v>25</v>
      </c>
      <c r="B32" s="37" t="s">
        <v>454</v>
      </c>
      <c r="C32" s="54" t="s">
        <v>520</v>
      </c>
      <c r="D32" s="39" t="s">
        <v>384</v>
      </c>
      <c r="E32" s="58">
        <v>100</v>
      </c>
      <c r="F32" s="134"/>
      <c r="G32" s="134">
        <f t="shared" si="1"/>
        <v>0</v>
      </c>
    </row>
    <row r="33" spans="1:7" s="15" customFormat="1" ht="25.5">
      <c r="A33" s="45">
        <f t="shared" si="0"/>
        <v>26</v>
      </c>
      <c r="B33" s="37" t="s">
        <v>454</v>
      </c>
      <c r="C33" s="54" t="s">
        <v>521</v>
      </c>
      <c r="D33" s="39" t="s">
        <v>384</v>
      </c>
      <c r="E33" s="58">
        <v>100</v>
      </c>
      <c r="F33" s="134"/>
      <c r="G33" s="134">
        <f t="shared" si="1"/>
        <v>0</v>
      </c>
    </row>
    <row r="34" spans="1:7" s="15" customFormat="1" ht="25.5">
      <c r="A34" s="45">
        <f t="shared" si="0"/>
        <v>27</v>
      </c>
      <c r="B34" s="37" t="s">
        <v>454</v>
      </c>
      <c r="C34" s="54" t="s">
        <v>522</v>
      </c>
      <c r="D34" s="39" t="s">
        <v>384</v>
      </c>
      <c r="E34" s="58">
        <v>15</v>
      </c>
      <c r="F34" s="134"/>
      <c r="G34" s="134">
        <f t="shared" si="1"/>
        <v>0</v>
      </c>
    </row>
    <row r="35" spans="1:7" s="15" customFormat="1" ht="25.5">
      <c r="A35" s="45">
        <f t="shared" si="0"/>
        <v>28</v>
      </c>
      <c r="B35" s="37" t="s">
        <v>454</v>
      </c>
      <c r="C35" s="54" t="s">
        <v>523</v>
      </c>
      <c r="D35" s="39" t="s">
        <v>384</v>
      </c>
      <c r="E35" s="58">
        <v>24</v>
      </c>
      <c r="F35" s="134"/>
      <c r="G35" s="134">
        <f t="shared" si="1"/>
        <v>0</v>
      </c>
    </row>
    <row r="36" spans="1:7" s="15" customFormat="1" ht="25.5">
      <c r="A36" s="45">
        <f t="shared" si="0"/>
        <v>29</v>
      </c>
      <c r="B36" s="37" t="s">
        <v>454</v>
      </c>
      <c r="C36" s="54" t="s">
        <v>616</v>
      </c>
      <c r="D36" s="39" t="s">
        <v>384</v>
      </c>
      <c r="E36" s="58">
        <v>100</v>
      </c>
      <c r="F36" s="134"/>
      <c r="G36" s="134">
        <f t="shared" si="1"/>
        <v>0</v>
      </c>
    </row>
    <row r="37" spans="1:7" s="15" customFormat="1" ht="38.25">
      <c r="A37" s="45">
        <f t="shared" si="0"/>
        <v>30</v>
      </c>
      <c r="B37" s="37" t="s">
        <v>454</v>
      </c>
      <c r="C37" s="54" t="s">
        <v>525</v>
      </c>
      <c r="D37" s="39" t="s">
        <v>384</v>
      </c>
      <c r="E37" s="58">
        <v>120</v>
      </c>
      <c r="F37" s="134"/>
      <c r="G37" s="134">
        <f t="shared" si="1"/>
        <v>0</v>
      </c>
    </row>
    <row r="38" spans="1:7" s="15" customFormat="1" ht="30" customHeight="1">
      <c r="A38" s="45">
        <f t="shared" si="0"/>
        <v>31</v>
      </c>
      <c r="B38" s="37" t="s">
        <v>454</v>
      </c>
      <c r="C38" s="54" t="s">
        <v>526</v>
      </c>
      <c r="D38" s="39" t="s">
        <v>384</v>
      </c>
      <c r="E38" s="58">
        <v>100</v>
      </c>
      <c r="F38" s="134"/>
      <c r="G38" s="134">
        <f t="shared" si="1"/>
        <v>0</v>
      </c>
    </row>
    <row r="39" spans="1:7" s="15" customFormat="1" ht="30" customHeight="1">
      <c r="A39" s="45">
        <f t="shared" si="0"/>
        <v>32</v>
      </c>
      <c r="B39" s="37" t="s">
        <v>454</v>
      </c>
      <c r="C39" s="54" t="s">
        <v>527</v>
      </c>
      <c r="D39" s="39" t="s">
        <v>528</v>
      </c>
      <c r="E39" s="58">
        <v>4</v>
      </c>
      <c r="F39" s="134"/>
      <c r="G39" s="134">
        <f t="shared" si="1"/>
        <v>0</v>
      </c>
    </row>
    <row r="40" spans="1:7" s="15" customFormat="1" ht="30" customHeight="1">
      <c r="A40" s="214" t="s">
        <v>547</v>
      </c>
      <c r="B40" s="214"/>
      <c r="C40" s="214"/>
      <c r="D40" s="214"/>
      <c r="E40" s="214"/>
      <c r="F40" s="137"/>
      <c r="G40" s="137"/>
    </row>
    <row r="41" spans="1:7" s="15" customFormat="1" ht="30" customHeight="1">
      <c r="A41" s="45">
        <v>34</v>
      </c>
      <c r="B41" s="37" t="s">
        <v>454</v>
      </c>
      <c r="C41" s="54" t="s">
        <v>548</v>
      </c>
      <c r="D41" s="39" t="s">
        <v>41</v>
      </c>
      <c r="E41" s="58">
        <v>4</v>
      </c>
      <c r="F41" s="134"/>
      <c r="G41" s="134">
        <f t="shared" si="1"/>
        <v>0</v>
      </c>
    </row>
    <row r="42" spans="1:7" s="15" customFormat="1" ht="30" customHeight="1">
      <c r="A42" s="45">
        <f t="shared" si="0"/>
        <v>35</v>
      </c>
      <c r="B42" s="37" t="s">
        <v>454</v>
      </c>
      <c r="C42" s="54" t="s">
        <v>538</v>
      </c>
      <c r="D42" s="39" t="s">
        <v>528</v>
      </c>
      <c r="E42" s="58">
        <v>2</v>
      </c>
      <c r="F42" s="134"/>
      <c r="G42" s="134">
        <f t="shared" si="1"/>
        <v>0</v>
      </c>
    </row>
    <row r="43" spans="1:7" ht="25.5">
      <c r="A43" s="45">
        <f t="shared" si="0"/>
        <v>36</v>
      </c>
      <c r="B43" s="37" t="s">
        <v>454</v>
      </c>
      <c r="C43" s="54" t="s">
        <v>539</v>
      </c>
      <c r="D43" s="39" t="s">
        <v>41</v>
      </c>
      <c r="E43" s="58">
        <v>4</v>
      </c>
      <c r="F43" s="134"/>
      <c r="G43" s="134">
        <f t="shared" si="1"/>
        <v>0</v>
      </c>
    </row>
    <row r="44" spans="1:7" ht="38.25">
      <c r="A44" s="45">
        <f t="shared" si="0"/>
        <v>37</v>
      </c>
      <c r="B44" s="37" t="s">
        <v>454</v>
      </c>
      <c r="C44" s="54" t="s">
        <v>549</v>
      </c>
      <c r="D44" s="39" t="s">
        <v>41</v>
      </c>
      <c r="E44" s="58">
        <v>4</v>
      </c>
      <c r="F44" s="134"/>
      <c r="G44" s="134">
        <f t="shared" si="1"/>
        <v>0</v>
      </c>
    </row>
    <row r="45" spans="1:7" ht="38.25">
      <c r="A45" s="45">
        <f t="shared" si="0"/>
        <v>38</v>
      </c>
      <c r="B45" s="37" t="s">
        <v>454</v>
      </c>
      <c r="C45" s="54" t="s">
        <v>541</v>
      </c>
      <c r="D45" s="39" t="s">
        <v>384</v>
      </c>
      <c r="E45" s="58">
        <v>24</v>
      </c>
      <c r="F45" s="134"/>
      <c r="G45" s="134">
        <f t="shared" si="1"/>
        <v>0</v>
      </c>
    </row>
    <row r="46" spans="1:7">
      <c r="A46" s="45">
        <f t="shared" si="0"/>
        <v>39</v>
      </c>
      <c r="B46" s="37" t="s">
        <v>454</v>
      </c>
      <c r="C46" s="54" t="s">
        <v>542</v>
      </c>
      <c r="D46" s="39" t="s">
        <v>528</v>
      </c>
      <c r="E46" s="58">
        <v>4</v>
      </c>
      <c r="F46" s="134"/>
      <c r="G46" s="134">
        <f t="shared" si="1"/>
        <v>0</v>
      </c>
    </row>
    <row r="47" spans="1:7">
      <c r="A47" s="45">
        <f t="shared" si="0"/>
        <v>40</v>
      </c>
      <c r="B47" s="37" t="s">
        <v>454</v>
      </c>
      <c r="C47" s="54" t="s">
        <v>543</v>
      </c>
      <c r="D47" s="39" t="s">
        <v>528</v>
      </c>
      <c r="E47" s="58">
        <v>2</v>
      </c>
      <c r="F47" s="134"/>
      <c r="G47" s="134">
        <f t="shared" si="1"/>
        <v>0</v>
      </c>
    </row>
    <row r="48" spans="1:7">
      <c r="A48" s="45">
        <f t="shared" si="0"/>
        <v>41</v>
      </c>
      <c r="B48" s="37" t="s">
        <v>454</v>
      </c>
      <c r="C48" s="54" t="s">
        <v>544</v>
      </c>
      <c r="D48" s="39" t="s">
        <v>528</v>
      </c>
      <c r="E48" s="58">
        <v>4</v>
      </c>
      <c r="F48" s="134"/>
      <c r="G48" s="134">
        <f t="shared" si="1"/>
        <v>0</v>
      </c>
    </row>
    <row r="49" spans="1:7">
      <c r="A49" s="45">
        <f t="shared" si="0"/>
        <v>42</v>
      </c>
      <c r="B49" s="37" t="s">
        <v>454</v>
      </c>
      <c r="C49" s="54" t="s">
        <v>545</v>
      </c>
      <c r="D49" s="39" t="s">
        <v>528</v>
      </c>
      <c r="E49" s="58">
        <v>4</v>
      </c>
      <c r="F49" s="134"/>
      <c r="G49" s="134">
        <f t="shared" si="1"/>
        <v>0</v>
      </c>
    </row>
    <row r="50" spans="1:7">
      <c r="A50" s="194" t="s">
        <v>584</v>
      </c>
      <c r="B50" s="194"/>
      <c r="C50" s="194"/>
      <c r="D50" s="194"/>
      <c r="E50" s="194"/>
      <c r="F50" s="194"/>
      <c r="G50" s="132">
        <f>ROUND(SUM(G7:G49),2)</f>
        <v>0</v>
      </c>
    </row>
  </sheetData>
  <mergeCells count="13">
    <mergeCell ref="A50:F50"/>
    <mergeCell ref="A1:G1"/>
    <mergeCell ref="A2:G2"/>
    <mergeCell ref="B3:G3"/>
    <mergeCell ref="F4:F5"/>
    <mergeCell ref="G4:G5"/>
    <mergeCell ref="A21:E21"/>
    <mergeCell ref="A31:E31"/>
    <mergeCell ref="A40:E40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8" fitToHeight="0" orientation="portrait" r:id="rId1"/>
  <headerFooter>
    <oddFooter>Strona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"/>
  <sheetViews>
    <sheetView view="pageBreakPreview" zoomScaleNormal="100" zoomScaleSheetLayoutView="100" workbookViewId="0">
      <selection sqref="A1:G12"/>
    </sheetView>
  </sheetViews>
  <sheetFormatPr defaultColWidth="9.140625" defaultRowHeight="12.75"/>
  <cols>
    <col min="1" max="1" width="7" style="46" customWidth="1"/>
    <col min="2" max="2" width="15" style="46" customWidth="1"/>
    <col min="3" max="3" width="41.7109375" style="47" customWidth="1"/>
    <col min="4" max="4" width="9.85546875" style="46" customWidth="1"/>
    <col min="5" max="5" width="10.42578125" style="48" customWidth="1"/>
    <col min="6" max="6" width="11.42578125" style="49" customWidth="1"/>
    <col min="7" max="7" width="11.7109375" style="49" customWidth="1"/>
    <col min="8" max="16384" width="9.140625" style="1"/>
  </cols>
  <sheetData>
    <row r="1" spans="1:7" ht="24" customHeight="1">
      <c r="A1" s="193" t="s">
        <v>631</v>
      </c>
      <c r="B1" s="193"/>
      <c r="C1" s="193"/>
      <c r="D1" s="193"/>
      <c r="E1" s="193"/>
      <c r="F1" s="193"/>
      <c r="G1" s="193"/>
    </row>
    <row r="2" spans="1:7" ht="60.75" customHeight="1">
      <c r="A2" s="197" t="s">
        <v>624</v>
      </c>
      <c r="B2" s="198"/>
      <c r="C2" s="198"/>
      <c r="D2" s="198"/>
      <c r="E2" s="198"/>
      <c r="F2" s="198"/>
      <c r="G2" s="198"/>
    </row>
    <row r="3" spans="1:7" ht="27" customHeight="1">
      <c r="A3" s="130" t="s">
        <v>617</v>
      </c>
      <c r="B3" s="200" t="s">
        <v>335</v>
      </c>
      <c r="C3" s="200"/>
      <c r="D3" s="200"/>
      <c r="E3" s="200"/>
      <c r="F3" s="200"/>
      <c r="G3" s="200"/>
    </row>
    <row r="4" spans="1:7" ht="15.75" customHeight="1">
      <c r="A4" s="205" t="s">
        <v>0</v>
      </c>
      <c r="B4" s="205" t="s">
        <v>1</v>
      </c>
      <c r="C4" s="206" t="s">
        <v>2</v>
      </c>
      <c r="D4" s="205" t="s">
        <v>3</v>
      </c>
      <c r="E4" s="205"/>
      <c r="F4" s="205" t="s">
        <v>516</v>
      </c>
      <c r="G4" s="205" t="s">
        <v>517</v>
      </c>
    </row>
    <row r="5" spans="1:7" ht="15.75" customHeight="1">
      <c r="A5" s="205"/>
      <c r="B5" s="205"/>
      <c r="C5" s="206"/>
      <c r="D5" s="154" t="s">
        <v>4</v>
      </c>
      <c r="E5" s="131" t="s">
        <v>5</v>
      </c>
      <c r="F5" s="212"/>
      <c r="G5" s="212"/>
    </row>
    <row r="6" spans="1:7" ht="30" customHeight="1">
      <c r="A6" s="45"/>
      <c r="B6" s="39"/>
      <c r="C6" s="38" t="s">
        <v>444</v>
      </c>
      <c r="D6" s="39" t="s">
        <v>8</v>
      </c>
      <c r="E6" s="58" t="s">
        <v>8</v>
      </c>
      <c r="F6" s="58" t="s">
        <v>8</v>
      </c>
      <c r="G6" s="58" t="s">
        <v>8</v>
      </c>
    </row>
    <row r="7" spans="1:7" ht="30" customHeight="1">
      <c r="A7" s="45"/>
      <c r="B7" s="39"/>
      <c r="C7" s="38" t="s">
        <v>445</v>
      </c>
      <c r="D7" s="39" t="s">
        <v>8</v>
      </c>
      <c r="E7" s="58" t="s">
        <v>8</v>
      </c>
      <c r="F7" s="58" t="s">
        <v>8</v>
      </c>
      <c r="G7" s="58" t="s">
        <v>8</v>
      </c>
    </row>
    <row r="8" spans="1:7" ht="30" customHeight="1">
      <c r="A8" s="45">
        <f t="shared" ref="A8:A10" si="0">A7+1</f>
        <v>1</v>
      </c>
      <c r="B8" s="39" t="s">
        <v>446</v>
      </c>
      <c r="C8" s="61" t="s">
        <v>251</v>
      </c>
      <c r="D8" s="62" t="s">
        <v>24</v>
      </c>
      <c r="E8" s="155">
        <v>3</v>
      </c>
      <c r="F8" s="134"/>
      <c r="G8" s="134">
        <f>ROUND(F8*E8,2)</f>
        <v>0</v>
      </c>
    </row>
    <row r="9" spans="1:7" ht="30" customHeight="1">
      <c r="A9" s="45">
        <f t="shared" si="0"/>
        <v>2</v>
      </c>
      <c r="B9" s="39" t="s">
        <v>446</v>
      </c>
      <c r="C9" s="61" t="s">
        <v>250</v>
      </c>
      <c r="D9" s="62" t="s">
        <v>24</v>
      </c>
      <c r="E9" s="155">
        <v>5.5</v>
      </c>
      <c r="F9" s="134"/>
      <c r="G9" s="134">
        <f t="shared" ref="G9:G11" si="1">ROUND(F9*E9,2)</f>
        <v>0</v>
      </c>
    </row>
    <row r="10" spans="1:7" ht="30" customHeight="1">
      <c r="A10" s="45">
        <f t="shared" si="0"/>
        <v>3</v>
      </c>
      <c r="B10" s="39" t="s">
        <v>446</v>
      </c>
      <c r="C10" s="61" t="s">
        <v>252</v>
      </c>
      <c r="D10" s="62" t="s">
        <v>24</v>
      </c>
      <c r="E10" s="155">
        <v>74</v>
      </c>
      <c r="F10" s="134"/>
      <c r="G10" s="134">
        <f t="shared" si="1"/>
        <v>0</v>
      </c>
    </row>
    <row r="11" spans="1:7" ht="30" customHeight="1">
      <c r="A11" s="45">
        <f>A9+1</f>
        <v>3</v>
      </c>
      <c r="B11" s="39" t="s">
        <v>446</v>
      </c>
      <c r="C11" s="61" t="s">
        <v>325</v>
      </c>
      <c r="D11" s="62" t="s">
        <v>324</v>
      </c>
      <c r="E11" s="155">
        <v>41</v>
      </c>
      <c r="F11" s="134"/>
      <c r="G11" s="134">
        <f t="shared" si="1"/>
        <v>0</v>
      </c>
    </row>
    <row r="12" spans="1:7">
      <c r="A12" s="194" t="s">
        <v>584</v>
      </c>
      <c r="B12" s="194"/>
      <c r="C12" s="194"/>
      <c r="D12" s="194"/>
      <c r="E12" s="194"/>
      <c r="F12" s="194"/>
      <c r="G12" s="132">
        <f>ROUND(SUM(G8:G11),2)</f>
        <v>0</v>
      </c>
    </row>
  </sheetData>
  <mergeCells count="10">
    <mergeCell ref="A12:F12"/>
    <mergeCell ref="A1:G1"/>
    <mergeCell ref="A2:G2"/>
    <mergeCell ref="B3:G3"/>
    <mergeCell ref="F4:F5"/>
    <mergeCell ref="G4:G5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8" fitToHeight="0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"/>
  <sheetViews>
    <sheetView view="pageBreakPreview" zoomScaleNormal="100" zoomScaleSheetLayoutView="115" workbookViewId="0">
      <selection sqref="A1:G10"/>
    </sheetView>
  </sheetViews>
  <sheetFormatPr defaultRowHeight="12.75"/>
  <cols>
    <col min="1" max="1" width="7" style="29" customWidth="1"/>
    <col min="2" max="2" width="15" style="29" customWidth="1"/>
    <col min="3" max="3" width="39.7109375" style="30" customWidth="1"/>
    <col min="4" max="4" width="9.85546875" style="29" customWidth="1"/>
    <col min="5" max="5" width="10.42578125" style="31" customWidth="1"/>
    <col min="6" max="6" width="13" style="112" customWidth="1"/>
    <col min="7" max="7" width="12.85546875" style="112" bestFit="1" customWidth="1"/>
    <col min="8" max="229" width="9.140625" style="109"/>
    <col min="230" max="230" width="7" style="109" customWidth="1"/>
    <col min="231" max="231" width="15" style="109" customWidth="1"/>
    <col min="232" max="232" width="41.7109375" style="109" customWidth="1"/>
    <col min="233" max="233" width="9.85546875" style="109" customWidth="1"/>
    <col min="234" max="234" width="10.42578125" style="109" customWidth="1"/>
    <col min="235" max="235" width="12.7109375" style="109" customWidth="1"/>
    <col min="236" max="236" width="14.7109375" style="109" customWidth="1"/>
    <col min="237" max="237" width="9.140625" style="109"/>
    <col min="238" max="238" width="24" style="109" customWidth="1"/>
    <col min="239" max="485" width="9.140625" style="109"/>
    <col min="486" max="486" width="7" style="109" customWidth="1"/>
    <col min="487" max="487" width="15" style="109" customWidth="1"/>
    <col min="488" max="488" width="41.7109375" style="109" customWidth="1"/>
    <col min="489" max="489" width="9.85546875" style="109" customWidth="1"/>
    <col min="490" max="490" width="10.42578125" style="109" customWidth="1"/>
    <col min="491" max="491" width="12.7109375" style="109" customWidth="1"/>
    <col min="492" max="492" width="14.7109375" style="109" customWidth="1"/>
    <col min="493" max="493" width="9.140625" style="109"/>
    <col min="494" max="494" width="24" style="109" customWidth="1"/>
    <col min="495" max="741" width="9.140625" style="109"/>
    <col min="742" max="742" width="7" style="109" customWidth="1"/>
    <col min="743" max="743" width="15" style="109" customWidth="1"/>
    <col min="744" max="744" width="41.7109375" style="109" customWidth="1"/>
    <col min="745" max="745" width="9.85546875" style="109" customWidth="1"/>
    <col min="746" max="746" width="10.42578125" style="109" customWidth="1"/>
    <col min="747" max="747" width="12.7109375" style="109" customWidth="1"/>
    <col min="748" max="748" width="14.7109375" style="109" customWidth="1"/>
    <col min="749" max="749" width="9.140625" style="109"/>
    <col min="750" max="750" width="24" style="109" customWidth="1"/>
    <col min="751" max="997" width="9.140625" style="109"/>
    <col min="998" max="998" width="7" style="109" customWidth="1"/>
    <col min="999" max="999" width="15" style="109" customWidth="1"/>
    <col min="1000" max="1000" width="41.7109375" style="109" customWidth="1"/>
    <col min="1001" max="1001" width="9.85546875" style="109" customWidth="1"/>
    <col min="1002" max="1002" width="10.42578125" style="109" customWidth="1"/>
    <col min="1003" max="1003" width="12.7109375" style="109" customWidth="1"/>
    <col min="1004" max="1004" width="14.7109375" style="109" customWidth="1"/>
    <col min="1005" max="1005" width="9.140625" style="109"/>
    <col min="1006" max="1006" width="24" style="109" customWidth="1"/>
    <col min="1007" max="1253" width="9.140625" style="109"/>
    <col min="1254" max="1254" width="7" style="109" customWidth="1"/>
    <col min="1255" max="1255" width="15" style="109" customWidth="1"/>
    <col min="1256" max="1256" width="41.7109375" style="109" customWidth="1"/>
    <col min="1257" max="1257" width="9.85546875" style="109" customWidth="1"/>
    <col min="1258" max="1258" width="10.42578125" style="109" customWidth="1"/>
    <col min="1259" max="1259" width="12.7109375" style="109" customWidth="1"/>
    <col min="1260" max="1260" width="14.7109375" style="109" customWidth="1"/>
    <col min="1261" max="1261" width="9.140625" style="109"/>
    <col min="1262" max="1262" width="24" style="109" customWidth="1"/>
    <col min="1263" max="1509" width="9.140625" style="109"/>
    <col min="1510" max="1510" width="7" style="109" customWidth="1"/>
    <col min="1511" max="1511" width="15" style="109" customWidth="1"/>
    <col min="1512" max="1512" width="41.7109375" style="109" customWidth="1"/>
    <col min="1513" max="1513" width="9.85546875" style="109" customWidth="1"/>
    <col min="1514" max="1514" width="10.42578125" style="109" customWidth="1"/>
    <col min="1515" max="1515" width="12.7109375" style="109" customWidth="1"/>
    <col min="1516" max="1516" width="14.7109375" style="109" customWidth="1"/>
    <col min="1517" max="1517" width="9.140625" style="109"/>
    <col min="1518" max="1518" width="24" style="109" customWidth="1"/>
    <col min="1519" max="1765" width="9.140625" style="109"/>
    <col min="1766" max="1766" width="7" style="109" customWidth="1"/>
    <col min="1767" max="1767" width="15" style="109" customWidth="1"/>
    <col min="1768" max="1768" width="41.7109375" style="109" customWidth="1"/>
    <col min="1769" max="1769" width="9.85546875" style="109" customWidth="1"/>
    <col min="1770" max="1770" width="10.42578125" style="109" customWidth="1"/>
    <col min="1771" max="1771" width="12.7109375" style="109" customWidth="1"/>
    <col min="1772" max="1772" width="14.7109375" style="109" customWidth="1"/>
    <col min="1773" max="1773" width="9.140625" style="109"/>
    <col min="1774" max="1774" width="24" style="109" customWidth="1"/>
    <col min="1775" max="2021" width="9.140625" style="109"/>
    <col min="2022" max="2022" width="7" style="109" customWidth="1"/>
    <col min="2023" max="2023" width="15" style="109" customWidth="1"/>
    <col min="2024" max="2024" width="41.7109375" style="109" customWidth="1"/>
    <col min="2025" max="2025" width="9.85546875" style="109" customWidth="1"/>
    <col min="2026" max="2026" width="10.42578125" style="109" customWidth="1"/>
    <col min="2027" max="2027" width="12.7109375" style="109" customWidth="1"/>
    <col min="2028" max="2028" width="14.7109375" style="109" customWidth="1"/>
    <col min="2029" max="2029" width="9.140625" style="109"/>
    <col min="2030" max="2030" width="24" style="109" customWidth="1"/>
    <col min="2031" max="2277" width="9.140625" style="109"/>
    <col min="2278" max="2278" width="7" style="109" customWidth="1"/>
    <col min="2279" max="2279" width="15" style="109" customWidth="1"/>
    <col min="2280" max="2280" width="41.7109375" style="109" customWidth="1"/>
    <col min="2281" max="2281" width="9.85546875" style="109" customWidth="1"/>
    <col min="2282" max="2282" width="10.42578125" style="109" customWidth="1"/>
    <col min="2283" max="2283" width="12.7109375" style="109" customWidth="1"/>
    <col min="2284" max="2284" width="14.7109375" style="109" customWidth="1"/>
    <col min="2285" max="2285" width="9.140625" style="109"/>
    <col min="2286" max="2286" width="24" style="109" customWidth="1"/>
    <col min="2287" max="2533" width="9.140625" style="109"/>
    <col min="2534" max="2534" width="7" style="109" customWidth="1"/>
    <col min="2535" max="2535" width="15" style="109" customWidth="1"/>
    <col min="2536" max="2536" width="41.7109375" style="109" customWidth="1"/>
    <col min="2537" max="2537" width="9.85546875" style="109" customWidth="1"/>
    <col min="2538" max="2538" width="10.42578125" style="109" customWidth="1"/>
    <col min="2539" max="2539" width="12.7109375" style="109" customWidth="1"/>
    <col min="2540" max="2540" width="14.7109375" style="109" customWidth="1"/>
    <col min="2541" max="2541" width="9.140625" style="109"/>
    <col min="2542" max="2542" width="24" style="109" customWidth="1"/>
    <col min="2543" max="2789" width="9.140625" style="109"/>
    <col min="2790" max="2790" width="7" style="109" customWidth="1"/>
    <col min="2791" max="2791" width="15" style="109" customWidth="1"/>
    <col min="2792" max="2792" width="41.7109375" style="109" customWidth="1"/>
    <col min="2793" max="2793" width="9.85546875" style="109" customWidth="1"/>
    <col min="2794" max="2794" width="10.42578125" style="109" customWidth="1"/>
    <col min="2795" max="2795" width="12.7109375" style="109" customWidth="1"/>
    <col min="2796" max="2796" width="14.7109375" style="109" customWidth="1"/>
    <col min="2797" max="2797" width="9.140625" style="109"/>
    <col min="2798" max="2798" width="24" style="109" customWidth="1"/>
    <col min="2799" max="3045" width="9.140625" style="109"/>
    <col min="3046" max="3046" width="7" style="109" customWidth="1"/>
    <col min="3047" max="3047" width="15" style="109" customWidth="1"/>
    <col min="3048" max="3048" width="41.7109375" style="109" customWidth="1"/>
    <col min="3049" max="3049" width="9.85546875" style="109" customWidth="1"/>
    <col min="3050" max="3050" width="10.42578125" style="109" customWidth="1"/>
    <col min="3051" max="3051" width="12.7109375" style="109" customWidth="1"/>
    <col min="3052" max="3052" width="14.7109375" style="109" customWidth="1"/>
    <col min="3053" max="3053" width="9.140625" style="109"/>
    <col min="3054" max="3054" width="24" style="109" customWidth="1"/>
    <col min="3055" max="3301" width="9.140625" style="109"/>
    <col min="3302" max="3302" width="7" style="109" customWidth="1"/>
    <col min="3303" max="3303" width="15" style="109" customWidth="1"/>
    <col min="3304" max="3304" width="41.7109375" style="109" customWidth="1"/>
    <col min="3305" max="3305" width="9.85546875" style="109" customWidth="1"/>
    <col min="3306" max="3306" width="10.42578125" style="109" customWidth="1"/>
    <col min="3307" max="3307" width="12.7109375" style="109" customWidth="1"/>
    <col min="3308" max="3308" width="14.7109375" style="109" customWidth="1"/>
    <col min="3309" max="3309" width="9.140625" style="109"/>
    <col min="3310" max="3310" width="24" style="109" customWidth="1"/>
    <col min="3311" max="3557" width="9.140625" style="109"/>
    <col min="3558" max="3558" width="7" style="109" customWidth="1"/>
    <col min="3559" max="3559" width="15" style="109" customWidth="1"/>
    <col min="3560" max="3560" width="41.7109375" style="109" customWidth="1"/>
    <col min="3561" max="3561" width="9.85546875" style="109" customWidth="1"/>
    <col min="3562" max="3562" width="10.42578125" style="109" customWidth="1"/>
    <col min="3563" max="3563" width="12.7109375" style="109" customWidth="1"/>
    <col min="3564" max="3564" width="14.7109375" style="109" customWidth="1"/>
    <col min="3565" max="3565" width="9.140625" style="109"/>
    <col min="3566" max="3566" width="24" style="109" customWidth="1"/>
    <col min="3567" max="3813" width="9.140625" style="109"/>
    <col min="3814" max="3814" width="7" style="109" customWidth="1"/>
    <col min="3815" max="3815" width="15" style="109" customWidth="1"/>
    <col min="3816" max="3816" width="41.7109375" style="109" customWidth="1"/>
    <col min="3817" max="3817" width="9.85546875" style="109" customWidth="1"/>
    <col min="3818" max="3818" width="10.42578125" style="109" customWidth="1"/>
    <col min="3819" max="3819" width="12.7109375" style="109" customWidth="1"/>
    <col min="3820" max="3820" width="14.7109375" style="109" customWidth="1"/>
    <col min="3821" max="3821" width="9.140625" style="109"/>
    <col min="3822" max="3822" width="24" style="109" customWidth="1"/>
    <col min="3823" max="4069" width="9.140625" style="109"/>
    <col min="4070" max="4070" width="7" style="109" customWidth="1"/>
    <col min="4071" max="4071" width="15" style="109" customWidth="1"/>
    <col min="4072" max="4072" width="41.7109375" style="109" customWidth="1"/>
    <col min="4073" max="4073" width="9.85546875" style="109" customWidth="1"/>
    <col min="4074" max="4074" width="10.42578125" style="109" customWidth="1"/>
    <col min="4075" max="4075" width="12.7109375" style="109" customWidth="1"/>
    <col min="4076" max="4076" width="14.7109375" style="109" customWidth="1"/>
    <col min="4077" max="4077" width="9.140625" style="109"/>
    <col min="4078" max="4078" width="24" style="109" customWidth="1"/>
    <col min="4079" max="4325" width="9.140625" style="109"/>
    <col min="4326" max="4326" width="7" style="109" customWidth="1"/>
    <col min="4327" max="4327" width="15" style="109" customWidth="1"/>
    <col min="4328" max="4328" width="41.7109375" style="109" customWidth="1"/>
    <col min="4329" max="4329" width="9.85546875" style="109" customWidth="1"/>
    <col min="4330" max="4330" width="10.42578125" style="109" customWidth="1"/>
    <col min="4331" max="4331" width="12.7109375" style="109" customWidth="1"/>
    <col min="4332" max="4332" width="14.7109375" style="109" customWidth="1"/>
    <col min="4333" max="4333" width="9.140625" style="109"/>
    <col min="4334" max="4334" width="24" style="109" customWidth="1"/>
    <col min="4335" max="4581" width="9.140625" style="109"/>
    <col min="4582" max="4582" width="7" style="109" customWidth="1"/>
    <col min="4583" max="4583" width="15" style="109" customWidth="1"/>
    <col min="4584" max="4584" width="41.7109375" style="109" customWidth="1"/>
    <col min="4585" max="4585" width="9.85546875" style="109" customWidth="1"/>
    <col min="4586" max="4586" width="10.42578125" style="109" customWidth="1"/>
    <col min="4587" max="4587" width="12.7109375" style="109" customWidth="1"/>
    <col min="4588" max="4588" width="14.7109375" style="109" customWidth="1"/>
    <col min="4589" max="4589" width="9.140625" style="109"/>
    <col min="4590" max="4590" width="24" style="109" customWidth="1"/>
    <col min="4591" max="4837" width="9.140625" style="109"/>
    <col min="4838" max="4838" width="7" style="109" customWidth="1"/>
    <col min="4839" max="4839" width="15" style="109" customWidth="1"/>
    <col min="4840" max="4840" width="41.7109375" style="109" customWidth="1"/>
    <col min="4841" max="4841" width="9.85546875" style="109" customWidth="1"/>
    <col min="4842" max="4842" width="10.42578125" style="109" customWidth="1"/>
    <col min="4843" max="4843" width="12.7109375" style="109" customWidth="1"/>
    <col min="4844" max="4844" width="14.7109375" style="109" customWidth="1"/>
    <col min="4845" max="4845" width="9.140625" style="109"/>
    <col min="4846" max="4846" width="24" style="109" customWidth="1"/>
    <col min="4847" max="5093" width="9.140625" style="109"/>
    <col min="5094" max="5094" width="7" style="109" customWidth="1"/>
    <col min="5095" max="5095" width="15" style="109" customWidth="1"/>
    <col min="5096" max="5096" width="41.7109375" style="109" customWidth="1"/>
    <col min="5097" max="5097" width="9.85546875" style="109" customWidth="1"/>
    <col min="5098" max="5098" width="10.42578125" style="109" customWidth="1"/>
    <col min="5099" max="5099" width="12.7109375" style="109" customWidth="1"/>
    <col min="5100" max="5100" width="14.7109375" style="109" customWidth="1"/>
    <col min="5101" max="5101" width="9.140625" style="109"/>
    <col min="5102" max="5102" width="24" style="109" customWidth="1"/>
    <col min="5103" max="5349" width="9.140625" style="109"/>
    <col min="5350" max="5350" width="7" style="109" customWidth="1"/>
    <col min="5351" max="5351" width="15" style="109" customWidth="1"/>
    <col min="5352" max="5352" width="41.7109375" style="109" customWidth="1"/>
    <col min="5353" max="5353" width="9.85546875" style="109" customWidth="1"/>
    <col min="5354" max="5354" width="10.42578125" style="109" customWidth="1"/>
    <col min="5355" max="5355" width="12.7109375" style="109" customWidth="1"/>
    <col min="5356" max="5356" width="14.7109375" style="109" customWidth="1"/>
    <col min="5357" max="5357" width="9.140625" style="109"/>
    <col min="5358" max="5358" width="24" style="109" customWidth="1"/>
    <col min="5359" max="5605" width="9.140625" style="109"/>
    <col min="5606" max="5606" width="7" style="109" customWidth="1"/>
    <col min="5607" max="5607" width="15" style="109" customWidth="1"/>
    <col min="5608" max="5608" width="41.7109375" style="109" customWidth="1"/>
    <col min="5609" max="5609" width="9.85546875" style="109" customWidth="1"/>
    <col min="5610" max="5610" width="10.42578125" style="109" customWidth="1"/>
    <col min="5611" max="5611" width="12.7109375" style="109" customWidth="1"/>
    <col min="5612" max="5612" width="14.7109375" style="109" customWidth="1"/>
    <col min="5613" max="5613" width="9.140625" style="109"/>
    <col min="5614" max="5614" width="24" style="109" customWidth="1"/>
    <col min="5615" max="5861" width="9.140625" style="109"/>
    <col min="5862" max="5862" width="7" style="109" customWidth="1"/>
    <col min="5863" max="5863" width="15" style="109" customWidth="1"/>
    <col min="5864" max="5864" width="41.7109375" style="109" customWidth="1"/>
    <col min="5865" max="5865" width="9.85546875" style="109" customWidth="1"/>
    <col min="5866" max="5866" width="10.42578125" style="109" customWidth="1"/>
    <col min="5867" max="5867" width="12.7109375" style="109" customWidth="1"/>
    <col min="5868" max="5868" width="14.7109375" style="109" customWidth="1"/>
    <col min="5869" max="5869" width="9.140625" style="109"/>
    <col min="5870" max="5870" width="24" style="109" customWidth="1"/>
    <col min="5871" max="6117" width="9.140625" style="109"/>
    <col min="6118" max="6118" width="7" style="109" customWidth="1"/>
    <col min="6119" max="6119" width="15" style="109" customWidth="1"/>
    <col min="6120" max="6120" width="41.7109375" style="109" customWidth="1"/>
    <col min="6121" max="6121" width="9.85546875" style="109" customWidth="1"/>
    <col min="6122" max="6122" width="10.42578125" style="109" customWidth="1"/>
    <col min="6123" max="6123" width="12.7109375" style="109" customWidth="1"/>
    <col min="6124" max="6124" width="14.7109375" style="109" customWidth="1"/>
    <col min="6125" max="6125" width="9.140625" style="109"/>
    <col min="6126" max="6126" width="24" style="109" customWidth="1"/>
    <col min="6127" max="6373" width="9.140625" style="109"/>
    <col min="6374" max="6374" width="7" style="109" customWidth="1"/>
    <col min="6375" max="6375" width="15" style="109" customWidth="1"/>
    <col min="6376" max="6376" width="41.7109375" style="109" customWidth="1"/>
    <col min="6377" max="6377" width="9.85546875" style="109" customWidth="1"/>
    <col min="6378" max="6378" width="10.42578125" style="109" customWidth="1"/>
    <col min="6379" max="6379" width="12.7109375" style="109" customWidth="1"/>
    <col min="6380" max="6380" width="14.7109375" style="109" customWidth="1"/>
    <col min="6381" max="6381" width="9.140625" style="109"/>
    <col min="6382" max="6382" width="24" style="109" customWidth="1"/>
    <col min="6383" max="6629" width="9.140625" style="109"/>
    <col min="6630" max="6630" width="7" style="109" customWidth="1"/>
    <col min="6631" max="6631" width="15" style="109" customWidth="1"/>
    <col min="6632" max="6632" width="41.7109375" style="109" customWidth="1"/>
    <col min="6633" max="6633" width="9.85546875" style="109" customWidth="1"/>
    <col min="6634" max="6634" width="10.42578125" style="109" customWidth="1"/>
    <col min="6635" max="6635" width="12.7109375" style="109" customWidth="1"/>
    <col min="6636" max="6636" width="14.7109375" style="109" customWidth="1"/>
    <col min="6637" max="6637" width="9.140625" style="109"/>
    <col min="6638" max="6638" width="24" style="109" customWidth="1"/>
    <col min="6639" max="6885" width="9.140625" style="109"/>
    <col min="6886" max="6886" width="7" style="109" customWidth="1"/>
    <col min="6887" max="6887" width="15" style="109" customWidth="1"/>
    <col min="6888" max="6888" width="41.7109375" style="109" customWidth="1"/>
    <col min="6889" max="6889" width="9.85546875" style="109" customWidth="1"/>
    <col min="6890" max="6890" width="10.42578125" style="109" customWidth="1"/>
    <col min="6891" max="6891" width="12.7109375" style="109" customWidth="1"/>
    <col min="6892" max="6892" width="14.7109375" style="109" customWidth="1"/>
    <col min="6893" max="6893" width="9.140625" style="109"/>
    <col min="6894" max="6894" width="24" style="109" customWidth="1"/>
    <col min="6895" max="7141" width="9.140625" style="109"/>
    <col min="7142" max="7142" width="7" style="109" customWidth="1"/>
    <col min="7143" max="7143" width="15" style="109" customWidth="1"/>
    <col min="7144" max="7144" width="41.7109375" style="109" customWidth="1"/>
    <col min="7145" max="7145" width="9.85546875" style="109" customWidth="1"/>
    <col min="7146" max="7146" width="10.42578125" style="109" customWidth="1"/>
    <col min="7147" max="7147" width="12.7109375" style="109" customWidth="1"/>
    <col min="7148" max="7148" width="14.7109375" style="109" customWidth="1"/>
    <col min="7149" max="7149" width="9.140625" style="109"/>
    <col min="7150" max="7150" width="24" style="109" customWidth="1"/>
    <col min="7151" max="7397" width="9.140625" style="109"/>
    <col min="7398" max="7398" width="7" style="109" customWidth="1"/>
    <col min="7399" max="7399" width="15" style="109" customWidth="1"/>
    <col min="7400" max="7400" width="41.7109375" style="109" customWidth="1"/>
    <col min="7401" max="7401" width="9.85546875" style="109" customWidth="1"/>
    <col min="7402" max="7402" width="10.42578125" style="109" customWidth="1"/>
    <col min="7403" max="7403" width="12.7109375" style="109" customWidth="1"/>
    <col min="7404" max="7404" width="14.7109375" style="109" customWidth="1"/>
    <col min="7405" max="7405" width="9.140625" style="109"/>
    <col min="7406" max="7406" width="24" style="109" customWidth="1"/>
    <col min="7407" max="7653" width="9.140625" style="109"/>
    <col min="7654" max="7654" width="7" style="109" customWidth="1"/>
    <col min="7655" max="7655" width="15" style="109" customWidth="1"/>
    <col min="7656" max="7656" width="41.7109375" style="109" customWidth="1"/>
    <col min="7657" max="7657" width="9.85546875" style="109" customWidth="1"/>
    <col min="7658" max="7658" width="10.42578125" style="109" customWidth="1"/>
    <col min="7659" max="7659" width="12.7109375" style="109" customWidth="1"/>
    <col min="7660" max="7660" width="14.7109375" style="109" customWidth="1"/>
    <col min="7661" max="7661" width="9.140625" style="109"/>
    <col min="7662" max="7662" width="24" style="109" customWidth="1"/>
    <col min="7663" max="7909" width="9.140625" style="109"/>
    <col min="7910" max="7910" width="7" style="109" customWidth="1"/>
    <col min="7911" max="7911" width="15" style="109" customWidth="1"/>
    <col min="7912" max="7912" width="41.7109375" style="109" customWidth="1"/>
    <col min="7913" max="7913" width="9.85546875" style="109" customWidth="1"/>
    <col min="7914" max="7914" width="10.42578125" style="109" customWidth="1"/>
    <col min="7915" max="7915" width="12.7109375" style="109" customWidth="1"/>
    <col min="7916" max="7916" width="14.7109375" style="109" customWidth="1"/>
    <col min="7917" max="7917" width="9.140625" style="109"/>
    <col min="7918" max="7918" width="24" style="109" customWidth="1"/>
    <col min="7919" max="8165" width="9.140625" style="109"/>
    <col min="8166" max="8166" width="7" style="109" customWidth="1"/>
    <col min="8167" max="8167" width="15" style="109" customWidth="1"/>
    <col min="8168" max="8168" width="41.7109375" style="109" customWidth="1"/>
    <col min="8169" max="8169" width="9.85546875" style="109" customWidth="1"/>
    <col min="8170" max="8170" width="10.42578125" style="109" customWidth="1"/>
    <col min="8171" max="8171" width="12.7109375" style="109" customWidth="1"/>
    <col min="8172" max="8172" width="14.7109375" style="109" customWidth="1"/>
    <col min="8173" max="8173" width="9.140625" style="109"/>
    <col min="8174" max="8174" width="24" style="109" customWidth="1"/>
    <col min="8175" max="8421" width="9.140625" style="109"/>
    <col min="8422" max="8422" width="7" style="109" customWidth="1"/>
    <col min="8423" max="8423" width="15" style="109" customWidth="1"/>
    <col min="8424" max="8424" width="41.7109375" style="109" customWidth="1"/>
    <col min="8425" max="8425" width="9.85546875" style="109" customWidth="1"/>
    <col min="8426" max="8426" width="10.42578125" style="109" customWidth="1"/>
    <col min="8427" max="8427" width="12.7109375" style="109" customWidth="1"/>
    <col min="8428" max="8428" width="14.7109375" style="109" customWidth="1"/>
    <col min="8429" max="8429" width="9.140625" style="109"/>
    <col min="8430" max="8430" width="24" style="109" customWidth="1"/>
    <col min="8431" max="8677" width="9.140625" style="109"/>
    <col min="8678" max="8678" width="7" style="109" customWidth="1"/>
    <col min="8679" max="8679" width="15" style="109" customWidth="1"/>
    <col min="8680" max="8680" width="41.7109375" style="109" customWidth="1"/>
    <col min="8681" max="8681" width="9.85546875" style="109" customWidth="1"/>
    <col min="8682" max="8682" width="10.42578125" style="109" customWidth="1"/>
    <col min="8683" max="8683" width="12.7109375" style="109" customWidth="1"/>
    <col min="8684" max="8684" width="14.7109375" style="109" customWidth="1"/>
    <col min="8685" max="8685" width="9.140625" style="109"/>
    <col min="8686" max="8686" width="24" style="109" customWidth="1"/>
    <col min="8687" max="8933" width="9.140625" style="109"/>
    <col min="8934" max="8934" width="7" style="109" customWidth="1"/>
    <col min="8935" max="8935" width="15" style="109" customWidth="1"/>
    <col min="8936" max="8936" width="41.7109375" style="109" customWidth="1"/>
    <col min="8937" max="8937" width="9.85546875" style="109" customWidth="1"/>
    <col min="8938" max="8938" width="10.42578125" style="109" customWidth="1"/>
    <col min="8939" max="8939" width="12.7109375" style="109" customWidth="1"/>
    <col min="8940" max="8940" width="14.7109375" style="109" customWidth="1"/>
    <col min="8941" max="8941" width="9.140625" style="109"/>
    <col min="8942" max="8942" width="24" style="109" customWidth="1"/>
    <col min="8943" max="9189" width="9.140625" style="109"/>
    <col min="9190" max="9190" width="7" style="109" customWidth="1"/>
    <col min="9191" max="9191" width="15" style="109" customWidth="1"/>
    <col min="9192" max="9192" width="41.7109375" style="109" customWidth="1"/>
    <col min="9193" max="9193" width="9.85546875" style="109" customWidth="1"/>
    <col min="9194" max="9194" width="10.42578125" style="109" customWidth="1"/>
    <col min="9195" max="9195" width="12.7109375" style="109" customWidth="1"/>
    <col min="9196" max="9196" width="14.7109375" style="109" customWidth="1"/>
    <col min="9197" max="9197" width="9.140625" style="109"/>
    <col min="9198" max="9198" width="24" style="109" customWidth="1"/>
    <col min="9199" max="9445" width="9.140625" style="109"/>
    <col min="9446" max="9446" width="7" style="109" customWidth="1"/>
    <col min="9447" max="9447" width="15" style="109" customWidth="1"/>
    <col min="9448" max="9448" width="41.7109375" style="109" customWidth="1"/>
    <col min="9449" max="9449" width="9.85546875" style="109" customWidth="1"/>
    <col min="9450" max="9450" width="10.42578125" style="109" customWidth="1"/>
    <col min="9451" max="9451" width="12.7109375" style="109" customWidth="1"/>
    <col min="9452" max="9452" width="14.7109375" style="109" customWidth="1"/>
    <col min="9453" max="9453" width="9.140625" style="109"/>
    <col min="9454" max="9454" width="24" style="109" customWidth="1"/>
    <col min="9455" max="9701" width="9.140625" style="109"/>
    <col min="9702" max="9702" width="7" style="109" customWidth="1"/>
    <col min="9703" max="9703" width="15" style="109" customWidth="1"/>
    <col min="9704" max="9704" width="41.7109375" style="109" customWidth="1"/>
    <col min="9705" max="9705" width="9.85546875" style="109" customWidth="1"/>
    <col min="9706" max="9706" width="10.42578125" style="109" customWidth="1"/>
    <col min="9707" max="9707" width="12.7109375" style="109" customWidth="1"/>
    <col min="9708" max="9708" width="14.7109375" style="109" customWidth="1"/>
    <col min="9709" max="9709" width="9.140625" style="109"/>
    <col min="9710" max="9710" width="24" style="109" customWidth="1"/>
    <col min="9711" max="9957" width="9.140625" style="109"/>
    <col min="9958" max="9958" width="7" style="109" customWidth="1"/>
    <col min="9959" max="9959" width="15" style="109" customWidth="1"/>
    <col min="9960" max="9960" width="41.7109375" style="109" customWidth="1"/>
    <col min="9961" max="9961" width="9.85546875" style="109" customWidth="1"/>
    <col min="9962" max="9962" width="10.42578125" style="109" customWidth="1"/>
    <col min="9963" max="9963" width="12.7109375" style="109" customWidth="1"/>
    <col min="9964" max="9964" width="14.7109375" style="109" customWidth="1"/>
    <col min="9965" max="9965" width="9.140625" style="109"/>
    <col min="9966" max="9966" width="24" style="109" customWidth="1"/>
    <col min="9967" max="10213" width="9.140625" style="109"/>
    <col min="10214" max="10214" width="7" style="109" customWidth="1"/>
    <col min="10215" max="10215" width="15" style="109" customWidth="1"/>
    <col min="10216" max="10216" width="41.7109375" style="109" customWidth="1"/>
    <col min="10217" max="10217" width="9.85546875" style="109" customWidth="1"/>
    <col min="10218" max="10218" width="10.42578125" style="109" customWidth="1"/>
    <col min="10219" max="10219" width="12.7109375" style="109" customWidth="1"/>
    <col min="10220" max="10220" width="14.7109375" style="109" customWidth="1"/>
    <col min="10221" max="10221" width="9.140625" style="109"/>
    <col min="10222" max="10222" width="24" style="109" customWidth="1"/>
    <col min="10223" max="10469" width="9.140625" style="109"/>
    <col min="10470" max="10470" width="7" style="109" customWidth="1"/>
    <col min="10471" max="10471" width="15" style="109" customWidth="1"/>
    <col min="10472" max="10472" width="41.7109375" style="109" customWidth="1"/>
    <col min="10473" max="10473" width="9.85546875" style="109" customWidth="1"/>
    <col min="10474" max="10474" width="10.42578125" style="109" customWidth="1"/>
    <col min="10475" max="10475" width="12.7109375" style="109" customWidth="1"/>
    <col min="10476" max="10476" width="14.7109375" style="109" customWidth="1"/>
    <col min="10477" max="10477" width="9.140625" style="109"/>
    <col min="10478" max="10478" width="24" style="109" customWidth="1"/>
    <col min="10479" max="10725" width="9.140625" style="109"/>
    <col min="10726" max="10726" width="7" style="109" customWidth="1"/>
    <col min="10727" max="10727" width="15" style="109" customWidth="1"/>
    <col min="10728" max="10728" width="41.7109375" style="109" customWidth="1"/>
    <col min="10729" max="10729" width="9.85546875" style="109" customWidth="1"/>
    <col min="10730" max="10730" width="10.42578125" style="109" customWidth="1"/>
    <col min="10731" max="10731" width="12.7109375" style="109" customWidth="1"/>
    <col min="10732" max="10732" width="14.7109375" style="109" customWidth="1"/>
    <col min="10733" max="10733" width="9.140625" style="109"/>
    <col min="10734" max="10734" width="24" style="109" customWidth="1"/>
    <col min="10735" max="10981" width="9.140625" style="109"/>
    <col min="10982" max="10982" width="7" style="109" customWidth="1"/>
    <col min="10983" max="10983" width="15" style="109" customWidth="1"/>
    <col min="10984" max="10984" width="41.7109375" style="109" customWidth="1"/>
    <col min="10985" max="10985" width="9.85546875" style="109" customWidth="1"/>
    <col min="10986" max="10986" width="10.42578125" style="109" customWidth="1"/>
    <col min="10987" max="10987" width="12.7109375" style="109" customWidth="1"/>
    <col min="10988" max="10988" width="14.7109375" style="109" customWidth="1"/>
    <col min="10989" max="10989" width="9.140625" style="109"/>
    <col min="10990" max="10990" width="24" style="109" customWidth="1"/>
    <col min="10991" max="11237" width="9.140625" style="109"/>
    <col min="11238" max="11238" width="7" style="109" customWidth="1"/>
    <col min="11239" max="11239" width="15" style="109" customWidth="1"/>
    <col min="11240" max="11240" width="41.7109375" style="109" customWidth="1"/>
    <col min="11241" max="11241" width="9.85546875" style="109" customWidth="1"/>
    <col min="11242" max="11242" width="10.42578125" style="109" customWidth="1"/>
    <col min="11243" max="11243" width="12.7109375" style="109" customWidth="1"/>
    <col min="11244" max="11244" width="14.7109375" style="109" customWidth="1"/>
    <col min="11245" max="11245" width="9.140625" style="109"/>
    <col min="11246" max="11246" width="24" style="109" customWidth="1"/>
    <col min="11247" max="11493" width="9.140625" style="109"/>
    <col min="11494" max="11494" width="7" style="109" customWidth="1"/>
    <col min="11495" max="11495" width="15" style="109" customWidth="1"/>
    <col min="11496" max="11496" width="41.7109375" style="109" customWidth="1"/>
    <col min="11497" max="11497" width="9.85546875" style="109" customWidth="1"/>
    <col min="11498" max="11498" width="10.42578125" style="109" customWidth="1"/>
    <col min="11499" max="11499" width="12.7109375" style="109" customWidth="1"/>
    <col min="11500" max="11500" width="14.7109375" style="109" customWidth="1"/>
    <col min="11501" max="11501" width="9.140625" style="109"/>
    <col min="11502" max="11502" width="24" style="109" customWidth="1"/>
    <col min="11503" max="11749" width="9.140625" style="109"/>
    <col min="11750" max="11750" width="7" style="109" customWidth="1"/>
    <col min="11751" max="11751" width="15" style="109" customWidth="1"/>
    <col min="11752" max="11752" width="41.7109375" style="109" customWidth="1"/>
    <col min="11753" max="11753" width="9.85546875" style="109" customWidth="1"/>
    <col min="11754" max="11754" width="10.42578125" style="109" customWidth="1"/>
    <col min="11755" max="11755" width="12.7109375" style="109" customWidth="1"/>
    <col min="11756" max="11756" width="14.7109375" style="109" customWidth="1"/>
    <col min="11757" max="11757" width="9.140625" style="109"/>
    <col min="11758" max="11758" width="24" style="109" customWidth="1"/>
    <col min="11759" max="12005" width="9.140625" style="109"/>
    <col min="12006" max="12006" width="7" style="109" customWidth="1"/>
    <col min="12007" max="12007" width="15" style="109" customWidth="1"/>
    <col min="12008" max="12008" width="41.7109375" style="109" customWidth="1"/>
    <col min="12009" max="12009" width="9.85546875" style="109" customWidth="1"/>
    <col min="12010" max="12010" width="10.42578125" style="109" customWidth="1"/>
    <col min="12011" max="12011" width="12.7109375" style="109" customWidth="1"/>
    <col min="12012" max="12012" width="14.7109375" style="109" customWidth="1"/>
    <col min="12013" max="12013" width="9.140625" style="109"/>
    <col min="12014" max="12014" width="24" style="109" customWidth="1"/>
    <col min="12015" max="12261" width="9.140625" style="109"/>
    <col min="12262" max="12262" width="7" style="109" customWidth="1"/>
    <col min="12263" max="12263" width="15" style="109" customWidth="1"/>
    <col min="12264" max="12264" width="41.7109375" style="109" customWidth="1"/>
    <col min="12265" max="12265" width="9.85546875" style="109" customWidth="1"/>
    <col min="12266" max="12266" width="10.42578125" style="109" customWidth="1"/>
    <col min="12267" max="12267" width="12.7109375" style="109" customWidth="1"/>
    <col min="12268" max="12268" width="14.7109375" style="109" customWidth="1"/>
    <col min="12269" max="12269" width="9.140625" style="109"/>
    <col min="12270" max="12270" width="24" style="109" customWidth="1"/>
    <col min="12271" max="12517" width="9.140625" style="109"/>
    <col min="12518" max="12518" width="7" style="109" customWidth="1"/>
    <col min="12519" max="12519" width="15" style="109" customWidth="1"/>
    <col min="12520" max="12520" width="41.7109375" style="109" customWidth="1"/>
    <col min="12521" max="12521" width="9.85546875" style="109" customWidth="1"/>
    <col min="12522" max="12522" width="10.42578125" style="109" customWidth="1"/>
    <col min="12523" max="12523" width="12.7109375" style="109" customWidth="1"/>
    <col min="12524" max="12524" width="14.7109375" style="109" customWidth="1"/>
    <col min="12525" max="12525" width="9.140625" style="109"/>
    <col min="12526" max="12526" width="24" style="109" customWidth="1"/>
    <col min="12527" max="12773" width="9.140625" style="109"/>
    <col min="12774" max="12774" width="7" style="109" customWidth="1"/>
    <col min="12775" max="12775" width="15" style="109" customWidth="1"/>
    <col min="12776" max="12776" width="41.7109375" style="109" customWidth="1"/>
    <col min="12777" max="12777" width="9.85546875" style="109" customWidth="1"/>
    <col min="12778" max="12778" width="10.42578125" style="109" customWidth="1"/>
    <col min="12779" max="12779" width="12.7109375" style="109" customWidth="1"/>
    <col min="12780" max="12780" width="14.7109375" style="109" customWidth="1"/>
    <col min="12781" max="12781" width="9.140625" style="109"/>
    <col min="12782" max="12782" width="24" style="109" customWidth="1"/>
    <col min="12783" max="13029" width="9.140625" style="109"/>
    <col min="13030" max="13030" width="7" style="109" customWidth="1"/>
    <col min="13031" max="13031" width="15" style="109" customWidth="1"/>
    <col min="13032" max="13032" width="41.7109375" style="109" customWidth="1"/>
    <col min="13033" max="13033" width="9.85546875" style="109" customWidth="1"/>
    <col min="13034" max="13034" width="10.42578125" style="109" customWidth="1"/>
    <col min="13035" max="13035" width="12.7109375" style="109" customWidth="1"/>
    <col min="13036" max="13036" width="14.7109375" style="109" customWidth="1"/>
    <col min="13037" max="13037" width="9.140625" style="109"/>
    <col min="13038" max="13038" width="24" style="109" customWidth="1"/>
    <col min="13039" max="13285" width="9.140625" style="109"/>
    <col min="13286" max="13286" width="7" style="109" customWidth="1"/>
    <col min="13287" max="13287" width="15" style="109" customWidth="1"/>
    <col min="13288" max="13288" width="41.7109375" style="109" customWidth="1"/>
    <col min="13289" max="13289" width="9.85546875" style="109" customWidth="1"/>
    <col min="13290" max="13290" width="10.42578125" style="109" customWidth="1"/>
    <col min="13291" max="13291" width="12.7109375" style="109" customWidth="1"/>
    <col min="13292" max="13292" width="14.7109375" style="109" customWidth="1"/>
    <col min="13293" max="13293" width="9.140625" style="109"/>
    <col min="13294" max="13294" width="24" style="109" customWidth="1"/>
    <col min="13295" max="13541" width="9.140625" style="109"/>
    <col min="13542" max="13542" width="7" style="109" customWidth="1"/>
    <col min="13543" max="13543" width="15" style="109" customWidth="1"/>
    <col min="13544" max="13544" width="41.7109375" style="109" customWidth="1"/>
    <col min="13545" max="13545" width="9.85546875" style="109" customWidth="1"/>
    <col min="13546" max="13546" width="10.42578125" style="109" customWidth="1"/>
    <col min="13547" max="13547" width="12.7109375" style="109" customWidth="1"/>
    <col min="13548" max="13548" width="14.7109375" style="109" customWidth="1"/>
    <col min="13549" max="13549" width="9.140625" style="109"/>
    <col min="13550" max="13550" width="24" style="109" customWidth="1"/>
    <col min="13551" max="13797" width="9.140625" style="109"/>
    <col min="13798" max="13798" width="7" style="109" customWidth="1"/>
    <col min="13799" max="13799" width="15" style="109" customWidth="1"/>
    <col min="13800" max="13800" width="41.7109375" style="109" customWidth="1"/>
    <col min="13801" max="13801" width="9.85546875" style="109" customWidth="1"/>
    <col min="13802" max="13802" width="10.42578125" style="109" customWidth="1"/>
    <col min="13803" max="13803" width="12.7109375" style="109" customWidth="1"/>
    <col min="13804" max="13804" width="14.7109375" style="109" customWidth="1"/>
    <col min="13805" max="13805" width="9.140625" style="109"/>
    <col min="13806" max="13806" width="24" style="109" customWidth="1"/>
    <col min="13807" max="14053" width="9.140625" style="109"/>
    <col min="14054" max="14054" width="7" style="109" customWidth="1"/>
    <col min="14055" max="14055" width="15" style="109" customWidth="1"/>
    <col min="14056" max="14056" width="41.7109375" style="109" customWidth="1"/>
    <col min="14057" max="14057" width="9.85546875" style="109" customWidth="1"/>
    <col min="14058" max="14058" width="10.42578125" style="109" customWidth="1"/>
    <col min="14059" max="14059" width="12.7109375" style="109" customWidth="1"/>
    <col min="14060" max="14060" width="14.7109375" style="109" customWidth="1"/>
    <col min="14061" max="14061" width="9.140625" style="109"/>
    <col min="14062" max="14062" width="24" style="109" customWidth="1"/>
    <col min="14063" max="14309" width="9.140625" style="109"/>
    <col min="14310" max="14310" width="7" style="109" customWidth="1"/>
    <col min="14311" max="14311" width="15" style="109" customWidth="1"/>
    <col min="14312" max="14312" width="41.7109375" style="109" customWidth="1"/>
    <col min="14313" max="14313" width="9.85546875" style="109" customWidth="1"/>
    <col min="14314" max="14314" width="10.42578125" style="109" customWidth="1"/>
    <col min="14315" max="14315" width="12.7109375" style="109" customWidth="1"/>
    <col min="14316" max="14316" width="14.7109375" style="109" customWidth="1"/>
    <col min="14317" max="14317" width="9.140625" style="109"/>
    <col min="14318" max="14318" width="24" style="109" customWidth="1"/>
    <col min="14319" max="14565" width="9.140625" style="109"/>
    <col min="14566" max="14566" width="7" style="109" customWidth="1"/>
    <col min="14567" max="14567" width="15" style="109" customWidth="1"/>
    <col min="14568" max="14568" width="41.7109375" style="109" customWidth="1"/>
    <col min="14569" max="14569" width="9.85546875" style="109" customWidth="1"/>
    <col min="14570" max="14570" width="10.42578125" style="109" customWidth="1"/>
    <col min="14571" max="14571" width="12.7109375" style="109" customWidth="1"/>
    <col min="14572" max="14572" width="14.7109375" style="109" customWidth="1"/>
    <col min="14573" max="14573" width="9.140625" style="109"/>
    <col min="14574" max="14574" width="24" style="109" customWidth="1"/>
    <col min="14575" max="14821" width="9.140625" style="109"/>
    <col min="14822" max="14822" width="7" style="109" customWidth="1"/>
    <col min="14823" max="14823" width="15" style="109" customWidth="1"/>
    <col min="14824" max="14824" width="41.7109375" style="109" customWidth="1"/>
    <col min="14825" max="14825" width="9.85546875" style="109" customWidth="1"/>
    <col min="14826" max="14826" width="10.42578125" style="109" customWidth="1"/>
    <col min="14827" max="14827" width="12.7109375" style="109" customWidth="1"/>
    <col min="14828" max="14828" width="14.7109375" style="109" customWidth="1"/>
    <col min="14829" max="14829" width="9.140625" style="109"/>
    <col min="14830" max="14830" width="24" style="109" customWidth="1"/>
    <col min="14831" max="15077" width="9.140625" style="109"/>
    <col min="15078" max="15078" width="7" style="109" customWidth="1"/>
    <col min="15079" max="15079" width="15" style="109" customWidth="1"/>
    <col min="15080" max="15080" width="41.7109375" style="109" customWidth="1"/>
    <col min="15081" max="15081" width="9.85546875" style="109" customWidth="1"/>
    <col min="15082" max="15082" width="10.42578125" style="109" customWidth="1"/>
    <col min="15083" max="15083" width="12.7109375" style="109" customWidth="1"/>
    <col min="15084" max="15084" width="14.7109375" style="109" customWidth="1"/>
    <col min="15085" max="15085" width="9.140625" style="109"/>
    <col min="15086" max="15086" width="24" style="109" customWidth="1"/>
    <col min="15087" max="15333" width="9.140625" style="109"/>
    <col min="15334" max="15334" width="7" style="109" customWidth="1"/>
    <col min="15335" max="15335" width="15" style="109" customWidth="1"/>
    <col min="15336" max="15336" width="41.7109375" style="109" customWidth="1"/>
    <col min="15337" max="15337" width="9.85546875" style="109" customWidth="1"/>
    <col min="15338" max="15338" width="10.42578125" style="109" customWidth="1"/>
    <col min="15339" max="15339" width="12.7109375" style="109" customWidth="1"/>
    <col min="15340" max="15340" width="14.7109375" style="109" customWidth="1"/>
    <col min="15341" max="15341" width="9.140625" style="109"/>
    <col min="15342" max="15342" width="24" style="109" customWidth="1"/>
    <col min="15343" max="15589" width="9.140625" style="109"/>
    <col min="15590" max="15590" width="7" style="109" customWidth="1"/>
    <col min="15591" max="15591" width="15" style="109" customWidth="1"/>
    <col min="15592" max="15592" width="41.7109375" style="109" customWidth="1"/>
    <col min="15593" max="15593" width="9.85546875" style="109" customWidth="1"/>
    <col min="15594" max="15594" width="10.42578125" style="109" customWidth="1"/>
    <col min="15595" max="15595" width="12.7109375" style="109" customWidth="1"/>
    <col min="15596" max="15596" width="14.7109375" style="109" customWidth="1"/>
    <col min="15597" max="15597" width="9.140625" style="109"/>
    <col min="15598" max="15598" width="24" style="109" customWidth="1"/>
    <col min="15599" max="15845" width="9.140625" style="109"/>
    <col min="15846" max="15846" width="7" style="109" customWidth="1"/>
    <col min="15847" max="15847" width="15" style="109" customWidth="1"/>
    <col min="15848" max="15848" width="41.7109375" style="109" customWidth="1"/>
    <col min="15849" max="15849" width="9.85546875" style="109" customWidth="1"/>
    <col min="15850" max="15850" width="10.42578125" style="109" customWidth="1"/>
    <col min="15851" max="15851" width="12.7109375" style="109" customWidth="1"/>
    <col min="15852" max="15852" width="14.7109375" style="109" customWidth="1"/>
    <col min="15853" max="15853" width="9.140625" style="109"/>
    <col min="15854" max="15854" width="24" style="109" customWidth="1"/>
    <col min="15855" max="16101" width="9.140625" style="109"/>
    <col min="16102" max="16102" width="7" style="109" customWidth="1"/>
    <col min="16103" max="16103" width="15" style="109" customWidth="1"/>
    <col min="16104" max="16104" width="41.7109375" style="109" customWidth="1"/>
    <col min="16105" max="16105" width="9.85546875" style="109" customWidth="1"/>
    <col min="16106" max="16106" width="10.42578125" style="109" customWidth="1"/>
    <col min="16107" max="16107" width="12.7109375" style="109" customWidth="1"/>
    <col min="16108" max="16108" width="14.7109375" style="109" customWidth="1"/>
    <col min="16109" max="16109" width="9.140625" style="109"/>
    <col min="16110" max="16110" width="24" style="109" customWidth="1"/>
    <col min="16111" max="16384" width="9.140625" style="109"/>
  </cols>
  <sheetData>
    <row r="1" spans="1:7" ht="23.25" customHeight="1">
      <c r="A1" s="193" t="s">
        <v>631</v>
      </c>
      <c r="B1" s="193"/>
      <c r="C1" s="193"/>
      <c r="D1" s="193"/>
      <c r="E1" s="193"/>
      <c r="F1" s="193"/>
      <c r="G1" s="193"/>
    </row>
    <row r="2" spans="1:7" ht="62.25" customHeight="1">
      <c r="A2" s="197" t="s">
        <v>624</v>
      </c>
      <c r="B2" s="198"/>
      <c r="C2" s="198"/>
      <c r="D2" s="198"/>
      <c r="E2" s="198"/>
      <c r="F2" s="198"/>
      <c r="G2" s="198"/>
    </row>
    <row r="3" spans="1:7" ht="21.75" customHeight="1">
      <c r="A3" s="120" t="s">
        <v>601</v>
      </c>
      <c r="B3" s="195" t="s">
        <v>137</v>
      </c>
      <c r="C3" s="195"/>
      <c r="D3" s="195"/>
      <c r="E3" s="195"/>
      <c r="F3" s="195"/>
      <c r="G3" s="195"/>
    </row>
    <row r="4" spans="1:7" ht="15" customHeight="1">
      <c r="A4" s="193" t="s">
        <v>0</v>
      </c>
      <c r="B4" s="193" t="s">
        <v>1</v>
      </c>
      <c r="C4" s="199" t="s">
        <v>2</v>
      </c>
      <c r="D4" s="193" t="s">
        <v>3</v>
      </c>
      <c r="E4" s="193"/>
      <c r="F4" s="193" t="s">
        <v>516</v>
      </c>
      <c r="G4" s="193" t="s">
        <v>518</v>
      </c>
    </row>
    <row r="5" spans="1:7" ht="27" customHeight="1">
      <c r="A5" s="193"/>
      <c r="B5" s="193"/>
      <c r="C5" s="199"/>
      <c r="D5" s="153" t="s">
        <v>4</v>
      </c>
      <c r="E5" s="69" t="s">
        <v>5</v>
      </c>
      <c r="F5" s="196"/>
      <c r="G5" s="196"/>
    </row>
    <row r="6" spans="1:7" ht="30" customHeight="1">
      <c r="A6" s="153"/>
      <c r="B6" s="153" t="s">
        <v>623</v>
      </c>
      <c r="C6" s="70" t="s">
        <v>137</v>
      </c>
      <c r="D6" s="71" t="s">
        <v>8</v>
      </c>
      <c r="E6" s="72" t="s">
        <v>8</v>
      </c>
      <c r="F6" s="72" t="s">
        <v>8</v>
      </c>
      <c r="G6" s="72" t="s">
        <v>8</v>
      </c>
    </row>
    <row r="7" spans="1:7" ht="38.25">
      <c r="A7" s="26">
        <f>A6+1</f>
        <v>1</v>
      </c>
      <c r="B7" s="26"/>
      <c r="C7" s="27" t="s">
        <v>599</v>
      </c>
      <c r="D7" s="28" t="s">
        <v>329</v>
      </c>
      <c r="E7" s="28">
        <v>1</v>
      </c>
      <c r="F7" s="110"/>
      <c r="G7" s="110">
        <f>ROUND(F7*E7,2)</f>
        <v>0</v>
      </c>
    </row>
    <row r="8" spans="1:7" ht="42" customHeight="1">
      <c r="A8" s="26">
        <f>A7+1</f>
        <v>2</v>
      </c>
      <c r="B8" s="26"/>
      <c r="C8" s="27" t="s">
        <v>618</v>
      </c>
      <c r="D8" s="28" t="s">
        <v>328</v>
      </c>
      <c r="E8" s="73">
        <v>1</v>
      </c>
      <c r="F8" s="110"/>
      <c r="G8" s="110">
        <f t="shared" ref="G8:G9" si="0">ROUND(F8*E8,2)</f>
        <v>0</v>
      </c>
    </row>
    <row r="9" spans="1:7" ht="30" customHeight="1">
      <c r="A9" s="26">
        <v>3</v>
      </c>
      <c r="B9" s="26"/>
      <c r="C9" s="27" t="s">
        <v>619</v>
      </c>
      <c r="D9" s="28" t="s">
        <v>328</v>
      </c>
      <c r="E9" s="73">
        <v>1</v>
      </c>
      <c r="F9" s="110"/>
      <c r="G9" s="110">
        <f t="shared" si="0"/>
        <v>0</v>
      </c>
    </row>
    <row r="10" spans="1:7" ht="15" customHeight="1">
      <c r="A10" s="194" t="s">
        <v>584</v>
      </c>
      <c r="B10" s="194"/>
      <c r="C10" s="194"/>
      <c r="D10" s="194"/>
      <c r="E10" s="194"/>
      <c r="F10" s="194"/>
      <c r="G10" s="111">
        <f>ROUND(SUM(G7:G9),2)</f>
        <v>0</v>
      </c>
    </row>
  </sheetData>
  <mergeCells count="10">
    <mergeCell ref="A1:G1"/>
    <mergeCell ref="A10:F10"/>
    <mergeCell ref="B3:G3"/>
    <mergeCell ref="F4:F5"/>
    <mergeCell ref="G4:G5"/>
    <mergeCell ref="A2:G2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8" fitToHeight="0" orientation="portrait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3"/>
  <sheetViews>
    <sheetView tabSelected="1" view="pageBreakPreview" topLeftCell="A70" zoomScaleNormal="100" zoomScaleSheetLayoutView="100" workbookViewId="0">
      <selection activeCell="I81" sqref="I81"/>
    </sheetView>
  </sheetViews>
  <sheetFormatPr defaultColWidth="9.140625" defaultRowHeight="12.75"/>
  <cols>
    <col min="1" max="1" width="7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6" width="12" style="118" customWidth="1"/>
    <col min="7" max="7" width="15.42578125" style="118" bestFit="1" customWidth="1"/>
    <col min="8" max="8" width="11.42578125" style="1" bestFit="1" customWidth="1"/>
    <col min="9" max="16384" width="9.140625" style="1"/>
  </cols>
  <sheetData>
    <row r="1" spans="1:10" ht="24" customHeight="1">
      <c r="A1" s="193" t="s">
        <v>631</v>
      </c>
      <c r="B1" s="193"/>
      <c r="C1" s="193"/>
      <c r="D1" s="193"/>
      <c r="E1" s="193"/>
      <c r="F1" s="193"/>
      <c r="G1" s="193"/>
    </row>
    <row r="2" spans="1:10" ht="54" customHeight="1">
      <c r="A2" s="197" t="s">
        <v>624</v>
      </c>
      <c r="B2" s="198"/>
      <c r="C2" s="198"/>
      <c r="D2" s="198"/>
      <c r="E2" s="198"/>
      <c r="F2" s="198"/>
      <c r="G2" s="198"/>
    </row>
    <row r="3" spans="1:10" ht="30" customHeight="1">
      <c r="A3" s="130" t="s">
        <v>600</v>
      </c>
      <c r="B3" s="200" t="s">
        <v>138</v>
      </c>
      <c r="C3" s="200"/>
      <c r="D3" s="200"/>
      <c r="E3" s="200"/>
      <c r="F3" s="200"/>
      <c r="G3" s="200"/>
    </row>
    <row r="4" spans="1:10" ht="15.75" customHeight="1">
      <c r="A4" s="203" t="s">
        <v>0</v>
      </c>
      <c r="B4" s="203" t="s">
        <v>1</v>
      </c>
      <c r="C4" s="204" t="s">
        <v>2</v>
      </c>
      <c r="D4" s="203" t="s">
        <v>3</v>
      </c>
      <c r="E4" s="203"/>
      <c r="F4" s="201" t="s">
        <v>516</v>
      </c>
      <c r="G4" s="201" t="s">
        <v>518</v>
      </c>
    </row>
    <row r="5" spans="1:10" ht="24.75" customHeight="1">
      <c r="A5" s="203"/>
      <c r="B5" s="203"/>
      <c r="C5" s="204"/>
      <c r="D5" s="171" t="s">
        <v>4</v>
      </c>
      <c r="E5" s="172" t="s">
        <v>5</v>
      </c>
      <c r="F5" s="202"/>
      <c r="G5" s="202"/>
    </row>
    <row r="6" spans="1:10" ht="30" customHeight="1">
      <c r="A6" s="173">
        <v>1</v>
      </c>
      <c r="B6" s="173" t="s">
        <v>323</v>
      </c>
      <c r="C6" s="174" t="s">
        <v>7</v>
      </c>
      <c r="D6" s="173" t="s">
        <v>8</v>
      </c>
      <c r="E6" s="175" t="s">
        <v>8</v>
      </c>
      <c r="F6" s="176" t="s">
        <v>8</v>
      </c>
      <c r="G6" s="176" t="s">
        <v>8</v>
      </c>
    </row>
    <row r="7" spans="1:10" ht="30" customHeight="1">
      <c r="A7" s="177">
        <f t="shared" ref="A7:A46" si="0">A6+1</f>
        <v>2</v>
      </c>
      <c r="B7" s="11" t="s">
        <v>159</v>
      </c>
      <c r="C7" s="9" t="s">
        <v>160</v>
      </c>
      <c r="D7" s="11" t="s">
        <v>161</v>
      </c>
      <c r="E7" s="178">
        <v>1.64</v>
      </c>
      <c r="F7" s="113"/>
      <c r="G7" s="113">
        <f t="shared" ref="G7:G33" si="1">ROUND(F7*E7,2)</f>
        <v>0</v>
      </c>
      <c r="H7" s="119"/>
    </row>
    <row r="8" spans="1:10" ht="30" customHeight="1">
      <c r="A8" s="177">
        <f t="shared" si="0"/>
        <v>3</v>
      </c>
      <c r="B8" s="11" t="s">
        <v>620</v>
      </c>
      <c r="C8" s="9" t="s">
        <v>162</v>
      </c>
      <c r="D8" s="11" t="s">
        <v>8</v>
      </c>
      <c r="E8" s="179" t="s">
        <v>8</v>
      </c>
      <c r="F8" s="180" t="s">
        <v>8</v>
      </c>
      <c r="G8" s="180" t="s">
        <v>8</v>
      </c>
      <c r="H8" s="119"/>
    </row>
    <row r="9" spans="1:10" ht="30" customHeight="1">
      <c r="A9" s="177">
        <f t="shared" si="0"/>
        <v>4</v>
      </c>
      <c r="B9" s="10"/>
      <c r="C9" s="7" t="s">
        <v>322</v>
      </c>
      <c r="D9" s="11" t="s">
        <v>41</v>
      </c>
      <c r="E9" s="179">
        <v>60</v>
      </c>
      <c r="F9" s="113"/>
      <c r="G9" s="113">
        <f t="shared" si="1"/>
        <v>0</v>
      </c>
      <c r="H9" s="119"/>
    </row>
    <row r="10" spans="1:10" ht="30" customHeight="1">
      <c r="A10" s="177">
        <f t="shared" si="0"/>
        <v>5</v>
      </c>
      <c r="B10" s="10"/>
      <c r="C10" s="7" t="s">
        <v>382</v>
      </c>
      <c r="D10" s="11" t="s">
        <v>41</v>
      </c>
      <c r="E10" s="179">
        <v>10</v>
      </c>
      <c r="F10" s="113"/>
      <c r="G10" s="113">
        <f t="shared" si="1"/>
        <v>0</v>
      </c>
      <c r="H10" s="119"/>
    </row>
    <row r="11" spans="1:10" ht="30" customHeight="1">
      <c r="A11" s="177">
        <f t="shared" si="0"/>
        <v>6</v>
      </c>
      <c r="B11" s="10"/>
      <c r="C11" s="7" t="s">
        <v>321</v>
      </c>
      <c r="D11" s="11" t="s">
        <v>41</v>
      </c>
      <c r="E11" s="179">
        <v>9</v>
      </c>
      <c r="F11" s="113"/>
      <c r="G11" s="113">
        <f t="shared" si="1"/>
        <v>0</v>
      </c>
      <c r="H11" s="119"/>
    </row>
    <row r="12" spans="1:10" ht="30" customHeight="1">
      <c r="A12" s="177">
        <f t="shared" si="0"/>
        <v>7</v>
      </c>
      <c r="B12" s="10"/>
      <c r="C12" s="7" t="s">
        <v>381</v>
      </c>
      <c r="D12" s="11" t="s">
        <v>163</v>
      </c>
      <c r="E12" s="179">
        <v>3.7199999999999997E-2</v>
      </c>
      <c r="F12" s="113"/>
      <c r="G12" s="113">
        <f t="shared" si="1"/>
        <v>0</v>
      </c>
      <c r="H12" s="119"/>
      <c r="J12" s="1" t="s">
        <v>461</v>
      </c>
    </row>
    <row r="13" spans="1:10" ht="30" customHeight="1">
      <c r="A13" s="177">
        <f t="shared" si="0"/>
        <v>8</v>
      </c>
      <c r="B13" s="10"/>
      <c r="C13" s="7" t="s">
        <v>320</v>
      </c>
      <c r="D13" s="11" t="s">
        <v>163</v>
      </c>
      <c r="E13" s="179">
        <v>7.3700000000000002E-2</v>
      </c>
      <c r="F13" s="113"/>
      <c r="G13" s="113">
        <f t="shared" si="1"/>
        <v>0</v>
      </c>
      <c r="H13" s="119"/>
    </row>
    <row r="14" spans="1:10" ht="30" customHeight="1">
      <c r="A14" s="177">
        <f t="shared" si="0"/>
        <v>9</v>
      </c>
      <c r="B14" s="10"/>
      <c r="C14" s="7" t="s">
        <v>319</v>
      </c>
      <c r="D14" s="11" t="s">
        <v>41</v>
      </c>
      <c r="E14" s="179">
        <v>21</v>
      </c>
      <c r="F14" s="113"/>
      <c r="G14" s="113">
        <f t="shared" si="1"/>
        <v>0</v>
      </c>
      <c r="H14" s="119"/>
    </row>
    <row r="15" spans="1:10" s="8" customFormat="1" ht="30" customHeight="1">
      <c r="A15" s="177">
        <f t="shared" si="0"/>
        <v>10</v>
      </c>
      <c r="B15" s="11" t="s">
        <v>164</v>
      </c>
      <c r="C15" s="9" t="s">
        <v>165</v>
      </c>
      <c r="D15" s="11" t="s">
        <v>149</v>
      </c>
      <c r="E15" s="179">
        <v>4670</v>
      </c>
      <c r="F15" s="113"/>
      <c r="G15" s="113">
        <f t="shared" si="1"/>
        <v>0</v>
      </c>
      <c r="H15" s="119"/>
    </row>
    <row r="16" spans="1:10" ht="30" customHeight="1">
      <c r="A16" s="177">
        <f t="shared" si="0"/>
        <v>11</v>
      </c>
      <c r="B16" s="11" t="s">
        <v>166</v>
      </c>
      <c r="C16" s="9" t="s">
        <v>167</v>
      </c>
      <c r="D16" s="11" t="s">
        <v>8</v>
      </c>
      <c r="E16" s="179" t="s">
        <v>8</v>
      </c>
      <c r="F16" s="180" t="s">
        <v>8</v>
      </c>
      <c r="G16" s="180" t="s">
        <v>8</v>
      </c>
      <c r="H16" s="119"/>
    </row>
    <row r="17" spans="1:8" ht="30" customHeight="1">
      <c r="A17" s="177">
        <f t="shared" si="0"/>
        <v>12</v>
      </c>
      <c r="B17" s="11"/>
      <c r="C17" s="9" t="s">
        <v>318</v>
      </c>
      <c r="D17" s="11" t="s">
        <v>24</v>
      </c>
      <c r="E17" s="179">
        <v>2770</v>
      </c>
      <c r="F17" s="113"/>
      <c r="G17" s="113">
        <f t="shared" si="1"/>
        <v>0</v>
      </c>
      <c r="H17" s="119"/>
    </row>
    <row r="18" spans="1:8" ht="30" customHeight="1">
      <c r="A18" s="177">
        <f t="shared" si="0"/>
        <v>13</v>
      </c>
      <c r="B18" s="11"/>
      <c r="C18" s="9" t="s">
        <v>317</v>
      </c>
      <c r="D18" s="11" t="s">
        <v>24</v>
      </c>
      <c r="E18" s="179">
        <v>1040</v>
      </c>
      <c r="F18" s="113"/>
      <c r="G18" s="113">
        <f t="shared" si="1"/>
        <v>0</v>
      </c>
      <c r="H18" s="119"/>
    </row>
    <row r="19" spans="1:8" ht="30" customHeight="1">
      <c r="A19" s="177">
        <f t="shared" si="0"/>
        <v>14</v>
      </c>
      <c r="B19" s="11"/>
      <c r="C19" s="9" t="s">
        <v>462</v>
      </c>
      <c r="D19" s="11" t="s">
        <v>24</v>
      </c>
      <c r="E19" s="179">
        <v>1293</v>
      </c>
      <c r="F19" s="113"/>
      <c r="G19" s="113">
        <f t="shared" si="1"/>
        <v>0</v>
      </c>
      <c r="H19" s="119"/>
    </row>
    <row r="20" spans="1:8" ht="30" customHeight="1">
      <c r="A20" s="177">
        <f>A19+1</f>
        <v>15</v>
      </c>
      <c r="B20" s="11"/>
      <c r="C20" s="9" t="s">
        <v>380</v>
      </c>
      <c r="D20" s="11" t="s">
        <v>150</v>
      </c>
      <c r="E20" s="179">
        <v>6407</v>
      </c>
      <c r="F20" s="113"/>
      <c r="G20" s="113">
        <f t="shared" si="1"/>
        <v>0</v>
      </c>
      <c r="H20" s="119"/>
    </row>
    <row r="21" spans="1:8" ht="41.25" customHeight="1">
      <c r="A21" s="177">
        <f>A20+1</f>
        <v>16</v>
      </c>
      <c r="B21" s="11"/>
      <c r="C21" s="9" t="s">
        <v>621</v>
      </c>
      <c r="D21" s="11" t="s">
        <v>150</v>
      </c>
      <c r="E21" s="179">
        <v>3405</v>
      </c>
      <c r="F21" s="113"/>
      <c r="G21" s="113">
        <f t="shared" si="1"/>
        <v>0</v>
      </c>
      <c r="H21" s="119"/>
    </row>
    <row r="22" spans="1:8" ht="30" customHeight="1">
      <c r="A22" s="177">
        <f>A21+1</f>
        <v>17</v>
      </c>
      <c r="B22" s="11"/>
      <c r="C22" s="9" t="s">
        <v>316</v>
      </c>
      <c r="D22" s="11" t="s">
        <v>150</v>
      </c>
      <c r="E22" s="179">
        <v>217</v>
      </c>
      <c r="F22" s="113"/>
      <c r="G22" s="113">
        <f t="shared" si="1"/>
        <v>0</v>
      </c>
      <c r="H22" s="119"/>
    </row>
    <row r="23" spans="1:8" ht="30" customHeight="1">
      <c r="A23" s="177">
        <f>A22+1</f>
        <v>18</v>
      </c>
      <c r="B23" s="11"/>
      <c r="C23" s="9" t="s">
        <v>315</v>
      </c>
      <c r="D23" s="11" t="s">
        <v>150</v>
      </c>
      <c r="E23" s="179">
        <v>153</v>
      </c>
      <c r="F23" s="113"/>
      <c r="G23" s="113">
        <f t="shared" si="1"/>
        <v>0</v>
      </c>
      <c r="H23" s="119"/>
    </row>
    <row r="24" spans="1:8" ht="30" customHeight="1">
      <c r="A24" s="177">
        <f t="shared" si="0"/>
        <v>19</v>
      </c>
      <c r="B24" s="11"/>
      <c r="C24" s="14" t="s">
        <v>314</v>
      </c>
      <c r="D24" s="11" t="s">
        <v>11</v>
      </c>
      <c r="E24" s="181">
        <v>41</v>
      </c>
      <c r="F24" s="113"/>
      <c r="G24" s="113">
        <f t="shared" si="1"/>
        <v>0</v>
      </c>
      <c r="H24" s="119"/>
    </row>
    <row r="25" spans="1:8" ht="30" customHeight="1">
      <c r="A25" s="177">
        <f t="shared" si="0"/>
        <v>20</v>
      </c>
      <c r="B25" s="11"/>
      <c r="C25" s="182" t="s">
        <v>379</v>
      </c>
      <c r="D25" s="11" t="s">
        <v>24</v>
      </c>
      <c r="E25" s="181">
        <v>205</v>
      </c>
      <c r="F25" s="113"/>
      <c r="G25" s="113">
        <f t="shared" si="1"/>
        <v>0</v>
      </c>
      <c r="H25" s="119"/>
    </row>
    <row r="26" spans="1:8" ht="30" customHeight="1">
      <c r="A26" s="177">
        <f t="shared" si="0"/>
        <v>21</v>
      </c>
      <c r="B26" s="11"/>
      <c r="C26" s="9" t="s">
        <v>313</v>
      </c>
      <c r="D26" s="11" t="s">
        <v>150</v>
      </c>
      <c r="E26" s="179">
        <v>12134</v>
      </c>
      <c r="F26" s="113"/>
      <c r="G26" s="113">
        <f t="shared" si="1"/>
        <v>0</v>
      </c>
      <c r="H26" s="119"/>
    </row>
    <row r="27" spans="1:8" ht="30" customHeight="1">
      <c r="A27" s="177">
        <f t="shared" si="0"/>
        <v>22</v>
      </c>
      <c r="B27" s="11"/>
      <c r="C27" s="7" t="s">
        <v>378</v>
      </c>
      <c r="D27" s="11" t="s">
        <v>24</v>
      </c>
      <c r="E27" s="179">
        <v>5.4</v>
      </c>
      <c r="F27" s="113"/>
      <c r="G27" s="113">
        <f t="shared" si="1"/>
        <v>0</v>
      </c>
      <c r="H27" s="119"/>
    </row>
    <row r="28" spans="1:8" ht="30" customHeight="1">
      <c r="A28" s="177">
        <f t="shared" si="0"/>
        <v>23</v>
      </c>
      <c r="B28" s="11"/>
      <c r="C28" s="7" t="s">
        <v>377</v>
      </c>
      <c r="D28" s="11" t="s">
        <v>24</v>
      </c>
      <c r="E28" s="179">
        <v>10</v>
      </c>
      <c r="F28" s="113"/>
      <c r="G28" s="113">
        <f t="shared" si="1"/>
        <v>0</v>
      </c>
      <c r="H28" s="119"/>
    </row>
    <row r="29" spans="1:8" ht="30" customHeight="1">
      <c r="A29" s="177">
        <f t="shared" si="0"/>
        <v>24</v>
      </c>
      <c r="B29" s="11"/>
      <c r="C29" s="7" t="s">
        <v>376</v>
      </c>
      <c r="D29" s="11" t="s">
        <v>24</v>
      </c>
      <c r="E29" s="179">
        <v>3.5</v>
      </c>
      <c r="F29" s="113"/>
      <c r="G29" s="113">
        <f t="shared" si="1"/>
        <v>0</v>
      </c>
      <c r="H29" s="119"/>
    </row>
    <row r="30" spans="1:8" ht="30" customHeight="1">
      <c r="A30" s="177">
        <f t="shared" si="0"/>
        <v>25</v>
      </c>
      <c r="B30" s="11"/>
      <c r="C30" s="7" t="s">
        <v>375</v>
      </c>
      <c r="D30" s="11" t="s">
        <v>24</v>
      </c>
      <c r="E30" s="179">
        <v>4</v>
      </c>
      <c r="F30" s="113"/>
      <c r="G30" s="113">
        <f t="shared" si="1"/>
        <v>0</v>
      </c>
      <c r="H30" s="119"/>
    </row>
    <row r="31" spans="1:8" ht="30" customHeight="1">
      <c r="A31" s="177">
        <f t="shared" si="0"/>
        <v>26</v>
      </c>
      <c r="B31" s="11"/>
      <c r="C31" s="7" t="s">
        <v>374</v>
      </c>
      <c r="D31" s="11" t="s">
        <v>24</v>
      </c>
      <c r="E31" s="179">
        <v>6.5</v>
      </c>
      <c r="F31" s="113"/>
      <c r="G31" s="113">
        <f t="shared" si="1"/>
        <v>0</v>
      </c>
      <c r="H31" s="119"/>
    </row>
    <row r="32" spans="1:8" ht="30" customHeight="1">
      <c r="A32" s="177">
        <f t="shared" si="0"/>
        <v>27</v>
      </c>
      <c r="B32" s="11"/>
      <c r="C32" s="7" t="s">
        <v>312</v>
      </c>
      <c r="D32" s="11" t="s">
        <v>11</v>
      </c>
      <c r="E32" s="179">
        <v>2</v>
      </c>
      <c r="F32" s="113"/>
      <c r="G32" s="113">
        <f t="shared" si="1"/>
        <v>0</v>
      </c>
      <c r="H32" s="119"/>
    </row>
    <row r="33" spans="1:8" ht="30" customHeight="1">
      <c r="A33" s="177">
        <f t="shared" si="0"/>
        <v>28</v>
      </c>
      <c r="B33" s="11"/>
      <c r="C33" s="9" t="s">
        <v>311</v>
      </c>
      <c r="D33" s="11" t="s">
        <v>150</v>
      </c>
      <c r="E33" s="179">
        <f>E20+E23</f>
        <v>6560</v>
      </c>
      <c r="F33" s="113"/>
      <c r="G33" s="113">
        <f t="shared" si="1"/>
        <v>0</v>
      </c>
      <c r="H33" s="119"/>
    </row>
    <row r="34" spans="1:8" ht="30" customHeight="1">
      <c r="A34" s="177">
        <f t="shared" si="0"/>
        <v>29</v>
      </c>
      <c r="B34" s="10" t="s">
        <v>168</v>
      </c>
      <c r="C34" s="6" t="s">
        <v>169</v>
      </c>
      <c r="D34" s="10" t="s">
        <v>8</v>
      </c>
      <c r="E34" s="183" t="s">
        <v>8</v>
      </c>
      <c r="F34" s="184" t="s">
        <v>8</v>
      </c>
      <c r="G34" s="184" t="s">
        <v>8</v>
      </c>
      <c r="H34" s="119"/>
    </row>
    <row r="35" spans="1:8" ht="30" customHeight="1">
      <c r="A35" s="177">
        <f t="shared" si="0"/>
        <v>30</v>
      </c>
      <c r="B35" s="11" t="s">
        <v>170</v>
      </c>
      <c r="C35" s="9" t="s">
        <v>171</v>
      </c>
      <c r="D35" s="11" t="s">
        <v>8</v>
      </c>
      <c r="E35" s="179" t="s">
        <v>8</v>
      </c>
      <c r="F35" s="180" t="s">
        <v>8</v>
      </c>
      <c r="G35" s="180" t="s">
        <v>8</v>
      </c>
      <c r="H35" s="119"/>
    </row>
    <row r="36" spans="1:8" s="19" customFormat="1" ht="30" customHeight="1">
      <c r="A36" s="177">
        <f t="shared" si="0"/>
        <v>31</v>
      </c>
      <c r="B36" s="11"/>
      <c r="C36" s="7" t="s">
        <v>456</v>
      </c>
      <c r="D36" s="11" t="s">
        <v>149</v>
      </c>
      <c r="E36" s="179">
        <v>9598</v>
      </c>
      <c r="F36" s="113"/>
      <c r="G36" s="113">
        <f t="shared" ref="G36:G38" si="2">ROUND(F36*E36,2)</f>
        <v>0</v>
      </c>
      <c r="H36" s="119"/>
    </row>
    <row r="37" spans="1:8" ht="30" customHeight="1">
      <c r="A37" s="177">
        <f t="shared" si="0"/>
        <v>32</v>
      </c>
      <c r="B37" s="11" t="s">
        <v>172</v>
      </c>
      <c r="C37" s="9" t="s">
        <v>173</v>
      </c>
      <c r="D37" s="11" t="s">
        <v>8</v>
      </c>
      <c r="E37" s="179" t="s">
        <v>8</v>
      </c>
      <c r="F37" s="180" t="s">
        <v>8</v>
      </c>
      <c r="G37" s="180" t="s">
        <v>8</v>
      </c>
      <c r="H37" s="119"/>
    </row>
    <row r="38" spans="1:8" ht="30" customHeight="1">
      <c r="A38" s="177">
        <f t="shared" si="0"/>
        <v>33</v>
      </c>
      <c r="B38" s="11"/>
      <c r="C38" s="7" t="s">
        <v>463</v>
      </c>
      <c r="D38" s="11" t="s">
        <v>149</v>
      </c>
      <c r="E38" s="179">
        <v>3602.21</v>
      </c>
      <c r="F38" s="113"/>
      <c r="G38" s="113">
        <f t="shared" si="2"/>
        <v>0</v>
      </c>
      <c r="H38" s="119"/>
    </row>
    <row r="39" spans="1:8" s="20" customFormat="1" ht="30" customHeight="1">
      <c r="A39" s="177">
        <f t="shared" si="0"/>
        <v>34</v>
      </c>
      <c r="B39" s="10" t="s">
        <v>174</v>
      </c>
      <c r="C39" s="6" t="s">
        <v>175</v>
      </c>
      <c r="D39" s="10" t="s">
        <v>8</v>
      </c>
      <c r="E39" s="183" t="s">
        <v>8</v>
      </c>
      <c r="F39" s="184" t="s">
        <v>8</v>
      </c>
      <c r="G39" s="184" t="s">
        <v>8</v>
      </c>
      <c r="H39" s="119"/>
    </row>
    <row r="40" spans="1:8" s="20" customFormat="1" ht="30" customHeight="1">
      <c r="A40" s="177">
        <f t="shared" si="0"/>
        <v>35</v>
      </c>
      <c r="B40" s="11" t="s">
        <v>176</v>
      </c>
      <c r="C40" s="9" t="s">
        <v>177</v>
      </c>
      <c r="D40" s="11" t="s">
        <v>150</v>
      </c>
      <c r="E40" s="179">
        <f>E54+E60+E61+E55+E56+E57+E58+E64</f>
        <v>35748</v>
      </c>
      <c r="F40" s="113"/>
      <c r="G40" s="113">
        <f t="shared" ref="G40" si="3">ROUND(F40*E40,2)</f>
        <v>0</v>
      </c>
      <c r="H40" s="119"/>
    </row>
    <row r="41" spans="1:8" s="21" customFormat="1" ht="30" customHeight="1">
      <c r="A41" s="177">
        <f t="shared" si="0"/>
        <v>36</v>
      </c>
      <c r="B41" s="11" t="s">
        <v>479</v>
      </c>
      <c r="C41" s="9" t="s">
        <v>464</v>
      </c>
      <c r="D41" s="11" t="s">
        <v>8</v>
      </c>
      <c r="E41" s="179" t="s">
        <v>8</v>
      </c>
      <c r="F41" s="180" t="s">
        <v>8</v>
      </c>
      <c r="G41" s="180" t="s">
        <v>8</v>
      </c>
      <c r="H41" s="119"/>
    </row>
    <row r="42" spans="1:8" s="22" customFormat="1" ht="30" customHeight="1">
      <c r="A42" s="177">
        <f t="shared" si="0"/>
        <v>37</v>
      </c>
      <c r="B42" s="11"/>
      <c r="C42" s="7" t="s">
        <v>178</v>
      </c>
      <c r="D42" s="11" t="s">
        <v>150</v>
      </c>
      <c r="E42" s="179">
        <f>E52+E51+E45</f>
        <v>27040</v>
      </c>
      <c r="F42" s="114"/>
      <c r="G42" s="113">
        <f t="shared" ref="G42:G43" si="4">ROUND(F42*E42,2)</f>
        <v>0</v>
      </c>
      <c r="H42" s="119"/>
    </row>
    <row r="43" spans="1:8" s="21" customFormat="1" ht="30" customHeight="1">
      <c r="A43" s="177">
        <f t="shared" si="0"/>
        <v>38</v>
      </c>
      <c r="B43" s="11"/>
      <c r="C43" s="7" t="s">
        <v>179</v>
      </c>
      <c r="D43" s="11" t="s">
        <v>150</v>
      </c>
      <c r="E43" s="179">
        <f>E66+E71+E73+E74</f>
        <v>43722</v>
      </c>
      <c r="F43" s="113"/>
      <c r="G43" s="113">
        <f t="shared" si="4"/>
        <v>0</v>
      </c>
      <c r="H43" s="119"/>
    </row>
    <row r="44" spans="1:8" s="21" customFormat="1" ht="30" customHeight="1">
      <c r="A44" s="177">
        <f t="shared" si="0"/>
        <v>39</v>
      </c>
      <c r="B44" s="11" t="s">
        <v>478</v>
      </c>
      <c r="C44" s="9" t="s">
        <v>310</v>
      </c>
      <c r="D44" s="11" t="s">
        <v>8</v>
      </c>
      <c r="E44" s="179" t="s">
        <v>8</v>
      </c>
      <c r="F44" s="180" t="s">
        <v>8</v>
      </c>
      <c r="G44" s="180" t="s">
        <v>8</v>
      </c>
      <c r="H44" s="119"/>
    </row>
    <row r="45" spans="1:8" s="21" customFormat="1" ht="42" customHeight="1">
      <c r="A45" s="177">
        <f t="shared" si="0"/>
        <v>40</v>
      </c>
      <c r="B45" s="11"/>
      <c r="C45" s="7" t="s">
        <v>491</v>
      </c>
      <c r="D45" s="11" t="s">
        <v>150</v>
      </c>
      <c r="E45" s="179">
        <v>22627</v>
      </c>
      <c r="F45" s="113"/>
      <c r="G45" s="113">
        <f t="shared" ref="G45:G52" si="5">ROUND(F45*E45,2)</f>
        <v>0</v>
      </c>
      <c r="H45" s="119"/>
    </row>
    <row r="46" spans="1:8" s="22" customFormat="1" ht="43.9" customHeight="1">
      <c r="A46" s="177">
        <f t="shared" si="0"/>
        <v>41</v>
      </c>
      <c r="B46" s="11"/>
      <c r="C46" s="7" t="s">
        <v>493</v>
      </c>
      <c r="D46" s="11" t="s">
        <v>150</v>
      </c>
      <c r="E46" s="179">
        <v>3829</v>
      </c>
      <c r="F46" s="114"/>
      <c r="G46" s="113">
        <f t="shared" si="5"/>
        <v>0</v>
      </c>
      <c r="H46" s="119"/>
    </row>
    <row r="47" spans="1:8" s="22" customFormat="1" ht="43.9" customHeight="1">
      <c r="A47" s="177">
        <f t="shared" ref="A47:A59" si="6">A46+1</f>
        <v>42</v>
      </c>
      <c r="B47" s="11"/>
      <c r="C47" s="7" t="s">
        <v>501</v>
      </c>
      <c r="D47" s="11" t="s">
        <v>150</v>
      </c>
      <c r="E47" s="179">
        <v>2483</v>
      </c>
      <c r="F47" s="114"/>
      <c r="G47" s="113">
        <f t="shared" si="5"/>
        <v>0</v>
      </c>
      <c r="H47" s="119"/>
    </row>
    <row r="48" spans="1:8" s="22" customFormat="1" ht="43.9" customHeight="1">
      <c r="A48" s="177">
        <f t="shared" si="6"/>
        <v>43</v>
      </c>
      <c r="B48" s="11"/>
      <c r="C48" s="7" t="s">
        <v>502</v>
      </c>
      <c r="D48" s="11" t="s">
        <v>460</v>
      </c>
      <c r="E48" s="179">
        <v>13</v>
      </c>
      <c r="F48" s="114"/>
      <c r="G48" s="113">
        <f t="shared" si="5"/>
        <v>0</v>
      </c>
      <c r="H48" s="119"/>
    </row>
    <row r="49" spans="1:8" s="22" customFormat="1" ht="43.9" customHeight="1">
      <c r="A49" s="177">
        <f t="shared" si="6"/>
        <v>44</v>
      </c>
      <c r="B49" s="11"/>
      <c r="C49" s="7" t="s">
        <v>503</v>
      </c>
      <c r="D49" s="11" t="s">
        <v>460</v>
      </c>
      <c r="E49" s="179">
        <v>13</v>
      </c>
      <c r="F49" s="114"/>
      <c r="G49" s="113">
        <f t="shared" si="5"/>
        <v>0</v>
      </c>
      <c r="H49" s="119"/>
    </row>
    <row r="50" spans="1:8" s="21" customFormat="1" ht="38.25">
      <c r="A50" s="177">
        <f t="shared" si="6"/>
        <v>45</v>
      </c>
      <c r="B50" s="11"/>
      <c r="C50" s="7" t="s">
        <v>504</v>
      </c>
      <c r="D50" s="11" t="s">
        <v>150</v>
      </c>
      <c r="E50" s="179">
        <v>70</v>
      </c>
      <c r="F50" s="113"/>
      <c r="G50" s="113">
        <f t="shared" si="5"/>
        <v>0</v>
      </c>
      <c r="H50" s="119"/>
    </row>
    <row r="51" spans="1:8" s="21" customFormat="1" ht="51">
      <c r="A51" s="177">
        <f t="shared" si="6"/>
        <v>46</v>
      </c>
      <c r="B51" s="11"/>
      <c r="C51" s="7" t="s">
        <v>496</v>
      </c>
      <c r="D51" s="11" t="s">
        <v>460</v>
      </c>
      <c r="E51" s="179">
        <v>603</v>
      </c>
      <c r="F51" s="113"/>
      <c r="G51" s="113">
        <f t="shared" si="5"/>
        <v>0</v>
      </c>
      <c r="H51" s="119"/>
    </row>
    <row r="52" spans="1:8" s="21" customFormat="1" ht="38.25">
      <c r="A52" s="177">
        <f t="shared" si="6"/>
        <v>47</v>
      </c>
      <c r="B52" s="11"/>
      <c r="C52" s="7" t="s">
        <v>492</v>
      </c>
      <c r="D52" s="11" t="s">
        <v>150</v>
      </c>
      <c r="E52" s="179">
        <v>3810</v>
      </c>
      <c r="F52" s="113"/>
      <c r="G52" s="113">
        <f t="shared" si="5"/>
        <v>0</v>
      </c>
      <c r="H52" s="119"/>
    </row>
    <row r="53" spans="1:8" s="21" customFormat="1" ht="25.5">
      <c r="A53" s="177">
        <f t="shared" si="6"/>
        <v>48</v>
      </c>
      <c r="B53" s="39" t="s">
        <v>180</v>
      </c>
      <c r="C53" s="9" t="s">
        <v>511</v>
      </c>
      <c r="D53" s="11" t="s">
        <v>8</v>
      </c>
      <c r="E53" s="179" t="s">
        <v>8</v>
      </c>
      <c r="F53" s="180" t="s">
        <v>8</v>
      </c>
      <c r="G53" s="180" t="s">
        <v>8</v>
      </c>
      <c r="H53" s="119"/>
    </row>
    <row r="54" spans="1:8" s="21" customFormat="1" ht="30" customHeight="1">
      <c r="A54" s="177">
        <f t="shared" si="6"/>
        <v>49</v>
      </c>
      <c r="B54" s="11"/>
      <c r="C54" s="7" t="s">
        <v>509</v>
      </c>
      <c r="D54" s="11" t="s">
        <v>150</v>
      </c>
      <c r="E54" s="181">
        <v>24173</v>
      </c>
      <c r="F54" s="113"/>
      <c r="G54" s="113">
        <f t="shared" ref="G54:G58" si="7">ROUND(F54*E54,2)</f>
        <v>0</v>
      </c>
      <c r="H54" s="119"/>
    </row>
    <row r="55" spans="1:8" s="21" customFormat="1" ht="40.9" customHeight="1">
      <c r="A55" s="177">
        <f t="shared" si="6"/>
        <v>50</v>
      </c>
      <c r="B55" s="11"/>
      <c r="C55" s="7" t="s">
        <v>510</v>
      </c>
      <c r="D55" s="11" t="s">
        <v>460</v>
      </c>
      <c r="E55" s="179">
        <v>13</v>
      </c>
      <c r="F55" s="113"/>
      <c r="G55" s="113">
        <f t="shared" si="7"/>
        <v>0</v>
      </c>
      <c r="H55" s="119"/>
    </row>
    <row r="56" spans="1:8" s="21" customFormat="1" ht="40.9" customHeight="1">
      <c r="A56" s="177">
        <f>A55+1</f>
        <v>51</v>
      </c>
      <c r="B56" s="11"/>
      <c r="C56" s="7" t="s">
        <v>512</v>
      </c>
      <c r="D56" s="11" t="s">
        <v>150</v>
      </c>
      <c r="E56" s="179">
        <v>70</v>
      </c>
      <c r="F56" s="113"/>
      <c r="G56" s="113">
        <f t="shared" si="7"/>
        <v>0</v>
      </c>
      <c r="H56" s="119"/>
    </row>
    <row r="57" spans="1:8" s="21" customFormat="1" ht="40.9" customHeight="1">
      <c r="A57" s="177">
        <f t="shared" si="6"/>
        <v>52</v>
      </c>
      <c r="B57" s="11"/>
      <c r="C57" s="7" t="s">
        <v>513</v>
      </c>
      <c r="D57" s="11" t="s">
        <v>460</v>
      </c>
      <c r="E57" s="179">
        <v>685</v>
      </c>
      <c r="F57" s="113"/>
      <c r="G57" s="113">
        <f t="shared" si="7"/>
        <v>0</v>
      </c>
      <c r="H57" s="119"/>
    </row>
    <row r="58" spans="1:8" s="21" customFormat="1" ht="40.9" customHeight="1">
      <c r="A58" s="177">
        <f t="shared" si="6"/>
        <v>53</v>
      </c>
      <c r="B58" s="11"/>
      <c r="C58" s="7" t="s">
        <v>514</v>
      </c>
      <c r="D58" s="11" t="s">
        <v>150</v>
      </c>
      <c r="E58" s="179">
        <v>3810</v>
      </c>
      <c r="F58" s="113"/>
      <c r="G58" s="113">
        <f t="shared" si="7"/>
        <v>0</v>
      </c>
      <c r="H58" s="119"/>
    </row>
    <row r="59" spans="1:8" s="21" customFormat="1" ht="30" customHeight="1">
      <c r="A59" s="177">
        <f t="shared" si="6"/>
        <v>54</v>
      </c>
      <c r="B59" s="11" t="s">
        <v>180</v>
      </c>
      <c r="C59" s="9" t="s">
        <v>508</v>
      </c>
      <c r="D59" s="11" t="s">
        <v>8</v>
      </c>
      <c r="E59" s="179" t="s">
        <v>8</v>
      </c>
      <c r="F59" s="180" t="s">
        <v>8</v>
      </c>
      <c r="G59" s="180" t="s">
        <v>8</v>
      </c>
      <c r="H59" s="119"/>
    </row>
    <row r="60" spans="1:8" s="21" customFormat="1" ht="30" customHeight="1">
      <c r="A60" s="177">
        <f>A54+1</f>
        <v>50</v>
      </c>
      <c r="B60" s="11"/>
      <c r="C60" s="7" t="s">
        <v>494</v>
      </c>
      <c r="D60" s="11" t="s">
        <v>150</v>
      </c>
      <c r="E60" s="179">
        <v>3829</v>
      </c>
      <c r="F60" s="113"/>
      <c r="G60" s="113">
        <f t="shared" ref="G60:G61" si="8">ROUND(F60*E60,2)</f>
        <v>0</v>
      </c>
      <c r="H60" s="119"/>
    </row>
    <row r="61" spans="1:8" s="21" customFormat="1" ht="30" customHeight="1">
      <c r="A61" s="177">
        <f>A60+1</f>
        <v>51</v>
      </c>
      <c r="B61" s="11"/>
      <c r="C61" s="7" t="s">
        <v>495</v>
      </c>
      <c r="D61" s="11" t="s">
        <v>150</v>
      </c>
      <c r="E61" s="179">
        <v>2483</v>
      </c>
      <c r="F61" s="113"/>
      <c r="G61" s="113">
        <f t="shared" si="8"/>
        <v>0</v>
      </c>
      <c r="H61" s="119"/>
    </row>
    <row r="62" spans="1:8" s="22" customFormat="1">
      <c r="A62" s="177">
        <f>A61+1</f>
        <v>52</v>
      </c>
      <c r="B62" s="11" t="s">
        <v>181</v>
      </c>
      <c r="C62" s="9" t="s">
        <v>182</v>
      </c>
      <c r="D62" s="11" t="s">
        <v>8</v>
      </c>
      <c r="E62" s="179" t="s">
        <v>8</v>
      </c>
      <c r="F62" s="180" t="s">
        <v>8</v>
      </c>
      <c r="G62" s="180" t="s">
        <v>8</v>
      </c>
      <c r="H62" s="119"/>
    </row>
    <row r="63" spans="1:8" s="22" customFormat="1" ht="30" customHeight="1">
      <c r="A63" s="177">
        <f t="shared" ref="A63:A117" si="9">A62+1</f>
        <v>53</v>
      </c>
      <c r="B63" s="11"/>
      <c r="C63" s="7" t="s">
        <v>500</v>
      </c>
      <c r="D63" s="11" t="s">
        <v>150</v>
      </c>
      <c r="E63" s="179">
        <v>595</v>
      </c>
      <c r="F63" s="114"/>
      <c r="G63" s="113">
        <f t="shared" ref="G63:G64" si="10">ROUND(F63*E63,2)</f>
        <v>0</v>
      </c>
      <c r="H63" s="119"/>
    </row>
    <row r="64" spans="1:8" s="22" customFormat="1" ht="30" customHeight="1">
      <c r="A64" s="177"/>
      <c r="B64" s="11"/>
      <c r="C64" s="7" t="s">
        <v>515</v>
      </c>
      <c r="D64" s="11" t="s">
        <v>150</v>
      </c>
      <c r="E64" s="179">
        <v>685</v>
      </c>
      <c r="F64" s="114"/>
      <c r="G64" s="113">
        <f t="shared" si="10"/>
        <v>0</v>
      </c>
      <c r="H64" s="119"/>
    </row>
    <row r="65" spans="1:8" s="23" customFormat="1">
      <c r="A65" s="185">
        <f>A63+1</f>
        <v>54</v>
      </c>
      <c r="B65" s="18" t="s">
        <v>183</v>
      </c>
      <c r="C65" s="17" t="s">
        <v>474</v>
      </c>
      <c r="D65" s="18" t="s">
        <v>8</v>
      </c>
      <c r="E65" s="186" t="s">
        <v>8</v>
      </c>
      <c r="F65" s="187" t="s">
        <v>8</v>
      </c>
      <c r="G65" s="187" t="s">
        <v>8</v>
      </c>
      <c r="H65" s="119"/>
    </row>
    <row r="66" spans="1:8" s="22" customFormat="1" ht="51">
      <c r="A66" s="177">
        <f t="shared" si="9"/>
        <v>55</v>
      </c>
      <c r="B66" s="11" t="s">
        <v>469</v>
      </c>
      <c r="C66" s="9" t="s">
        <v>505</v>
      </c>
      <c r="D66" s="11" t="s">
        <v>150</v>
      </c>
      <c r="E66" s="179">
        <v>19676</v>
      </c>
      <c r="F66" s="114"/>
      <c r="G66" s="113">
        <f t="shared" ref="G66:G69" si="11">ROUND(F66*E66,2)</f>
        <v>0</v>
      </c>
      <c r="H66" s="119"/>
    </row>
    <row r="67" spans="1:8" s="22" customFormat="1" ht="30" customHeight="1">
      <c r="A67" s="177">
        <f t="shared" si="9"/>
        <v>56</v>
      </c>
      <c r="B67" s="10" t="s">
        <v>184</v>
      </c>
      <c r="C67" s="6" t="s">
        <v>185</v>
      </c>
      <c r="D67" s="10" t="s">
        <v>8</v>
      </c>
      <c r="E67" s="183" t="s">
        <v>8</v>
      </c>
      <c r="F67" s="184" t="s">
        <v>8</v>
      </c>
      <c r="G67" s="184" t="s">
        <v>8</v>
      </c>
      <c r="H67" s="119"/>
    </row>
    <row r="68" spans="1:8" s="22" customFormat="1" ht="30" customHeight="1">
      <c r="A68" s="177">
        <f t="shared" si="9"/>
        <v>57</v>
      </c>
      <c r="B68" s="11" t="s">
        <v>466</v>
      </c>
      <c r="C68" s="9" t="s">
        <v>465</v>
      </c>
      <c r="D68" s="10" t="s">
        <v>8</v>
      </c>
      <c r="E68" s="183" t="s">
        <v>8</v>
      </c>
      <c r="F68" s="184" t="s">
        <v>8</v>
      </c>
      <c r="G68" s="184" t="s">
        <v>8</v>
      </c>
      <c r="H68" s="119"/>
    </row>
    <row r="69" spans="1:8" s="22" customFormat="1" ht="51">
      <c r="A69" s="177">
        <f t="shared" si="9"/>
        <v>58</v>
      </c>
      <c r="B69" s="11"/>
      <c r="C69" s="9" t="s">
        <v>603</v>
      </c>
      <c r="D69" s="11" t="s">
        <v>150</v>
      </c>
      <c r="E69" s="179">
        <v>545</v>
      </c>
      <c r="F69" s="114"/>
      <c r="G69" s="113">
        <f t="shared" si="11"/>
        <v>0</v>
      </c>
      <c r="H69" s="119"/>
    </row>
    <row r="70" spans="1:8" s="24" customFormat="1" ht="30" customHeight="1">
      <c r="A70" s="177">
        <v>59</v>
      </c>
      <c r="B70" s="11" t="s">
        <v>186</v>
      </c>
      <c r="C70" s="9" t="s">
        <v>472</v>
      </c>
      <c r="D70" s="11" t="s">
        <v>8</v>
      </c>
      <c r="E70" s="179" t="s">
        <v>8</v>
      </c>
      <c r="F70" s="180" t="s">
        <v>8</v>
      </c>
      <c r="G70" s="180" t="s">
        <v>8</v>
      </c>
      <c r="H70" s="119"/>
    </row>
    <row r="71" spans="1:8" s="24" customFormat="1" ht="41.45" customHeight="1">
      <c r="A71" s="177">
        <f t="shared" si="9"/>
        <v>60</v>
      </c>
      <c r="B71" s="11" t="s">
        <v>469</v>
      </c>
      <c r="C71" s="9" t="s">
        <v>506</v>
      </c>
      <c r="D71" s="11" t="s">
        <v>150</v>
      </c>
      <c r="E71" s="179">
        <v>19676</v>
      </c>
      <c r="F71" s="115"/>
      <c r="G71" s="113">
        <f t="shared" ref="G71:G121" si="12">ROUND(F71*E71,2)</f>
        <v>0</v>
      </c>
      <c r="H71" s="119"/>
    </row>
    <row r="72" spans="1:8" s="24" customFormat="1" ht="30" customHeight="1">
      <c r="A72" s="177">
        <f t="shared" si="9"/>
        <v>61</v>
      </c>
      <c r="B72" s="11" t="s">
        <v>186</v>
      </c>
      <c r="C72" s="9" t="s">
        <v>475</v>
      </c>
      <c r="D72" s="11" t="s">
        <v>8</v>
      </c>
      <c r="E72" s="179" t="s">
        <v>8</v>
      </c>
      <c r="F72" s="180" t="s">
        <v>8</v>
      </c>
      <c r="G72" s="180" t="s">
        <v>8</v>
      </c>
      <c r="H72" s="119"/>
    </row>
    <row r="73" spans="1:8" s="25" customFormat="1" ht="44.45" customHeight="1">
      <c r="A73" s="185">
        <f t="shared" si="9"/>
        <v>62</v>
      </c>
      <c r="B73" s="18"/>
      <c r="C73" s="9" t="s">
        <v>625</v>
      </c>
      <c r="D73" s="18" t="s">
        <v>490</v>
      </c>
      <c r="E73" s="186">
        <v>560</v>
      </c>
      <c r="F73" s="116"/>
      <c r="G73" s="113">
        <f t="shared" si="12"/>
        <v>0</v>
      </c>
      <c r="H73" s="119"/>
    </row>
    <row r="74" spans="1:8" s="25" customFormat="1" ht="30" customHeight="1">
      <c r="A74" s="185">
        <f t="shared" si="9"/>
        <v>63</v>
      </c>
      <c r="B74" s="18"/>
      <c r="C74" s="9" t="s">
        <v>626</v>
      </c>
      <c r="D74" s="18" t="s">
        <v>460</v>
      </c>
      <c r="E74" s="186">
        <v>3810</v>
      </c>
      <c r="F74" s="116"/>
      <c r="G74" s="113">
        <f t="shared" si="12"/>
        <v>0</v>
      </c>
      <c r="H74" s="119"/>
    </row>
    <row r="75" spans="1:8" s="23" customFormat="1" ht="30" customHeight="1">
      <c r="A75" s="185">
        <f t="shared" si="9"/>
        <v>64</v>
      </c>
      <c r="B75" s="18" t="s">
        <v>476</v>
      </c>
      <c r="C75" s="17" t="s">
        <v>477</v>
      </c>
      <c r="D75" s="18" t="s">
        <v>8</v>
      </c>
      <c r="E75" s="186" t="s">
        <v>8</v>
      </c>
      <c r="F75" s="187" t="s">
        <v>8</v>
      </c>
      <c r="G75" s="187" t="s">
        <v>8</v>
      </c>
      <c r="H75" s="119"/>
    </row>
    <row r="76" spans="1:8" s="23" customFormat="1" ht="54.75" customHeight="1">
      <c r="A76" s="185">
        <f t="shared" si="9"/>
        <v>65</v>
      </c>
      <c r="B76" s="18"/>
      <c r="C76" s="9" t="s">
        <v>627</v>
      </c>
      <c r="D76" s="18" t="s">
        <v>490</v>
      </c>
      <c r="E76" s="186">
        <v>548</v>
      </c>
      <c r="F76" s="117"/>
      <c r="G76" s="113">
        <f t="shared" si="12"/>
        <v>0</v>
      </c>
      <c r="H76" s="119"/>
    </row>
    <row r="77" spans="1:8" s="23" customFormat="1" ht="45" customHeight="1">
      <c r="A77" s="185">
        <f t="shared" si="9"/>
        <v>66</v>
      </c>
      <c r="B77" s="18"/>
      <c r="C77" s="9" t="s">
        <v>628</v>
      </c>
      <c r="D77" s="18" t="s">
        <v>490</v>
      </c>
      <c r="E77" s="186">
        <v>3180</v>
      </c>
      <c r="F77" s="117"/>
      <c r="G77" s="113">
        <f t="shared" si="12"/>
        <v>0</v>
      </c>
      <c r="H77" s="119"/>
    </row>
    <row r="78" spans="1:8" s="22" customFormat="1" ht="25.9" customHeight="1">
      <c r="A78" s="185">
        <f t="shared" si="9"/>
        <v>67</v>
      </c>
      <c r="B78" s="11" t="s">
        <v>632</v>
      </c>
      <c r="C78" s="9" t="s">
        <v>187</v>
      </c>
      <c r="D78" s="11" t="s">
        <v>8</v>
      </c>
      <c r="E78" s="179" t="s">
        <v>8</v>
      </c>
      <c r="F78" s="180" t="s">
        <v>8</v>
      </c>
      <c r="G78" s="180" t="s">
        <v>8</v>
      </c>
      <c r="H78" s="119"/>
    </row>
    <row r="79" spans="1:8" s="22" customFormat="1" ht="30" customHeight="1">
      <c r="A79" s="177">
        <f t="shared" si="9"/>
        <v>68</v>
      </c>
      <c r="B79" s="11"/>
      <c r="C79" s="7" t="s">
        <v>452</v>
      </c>
      <c r="D79" s="11" t="s">
        <v>150</v>
      </c>
      <c r="E79" s="179">
        <v>8512</v>
      </c>
      <c r="F79" s="114"/>
      <c r="G79" s="113">
        <f t="shared" ref="G79:G80" si="13">ROUND(F79*E79,2)</f>
        <v>0</v>
      </c>
      <c r="H79" s="119"/>
    </row>
    <row r="80" spans="1:8" s="22" customFormat="1" ht="30" customHeight="1">
      <c r="A80" s="177" t="s">
        <v>633</v>
      </c>
      <c r="B80" s="11"/>
      <c r="C80" s="7" t="s">
        <v>634</v>
      </c>
      <c r="D80" s="11" t="s">
        <v>635</v>
      </c>
      <c r="E80" s="179">
        <v>700</v>
      </c>
      <c r="F80" s="114"/>
      <c r="G80" s="113">
        <f t="shared" si="13"/>
        <v>0</v>
      </c>
      <c r="H80" s="119"/>
    </row>
    <row r="81" spans="1:8" s="22" customFormat="1" ht="30" customHeight="1">
      <c r="A81" s="177">
        <f>A79+1</f>
        <v>69</v>
      </c>
      <c r="B81" s="11" t="s">
        <v>467</v>
      </c>
      <c r="C81" s="9" t="s">
        <v>473</v>
      </c>
      <c r="D81" s="11" t="s">
        <v>8</v>
      </c>
      <c r="E81" s="179" t="s">
        <v>8</v>
      </c>
      <c r="F81" s="180" t="s">
        <v>8</v>
      </c>
      <c r="G81" s="180" t="s">
        <v>8</v>
      </c>
      <c r="H81" s="119"/>
    </row>
    <row r="82" spans="1:8" s="22" customFormat="1" ht="41.45" customHeight="1">
      <c r="A82" s="177">
        <f t="shared" si="9"/>
        <v>70</v>
      </c>
      <c r="B82" s="11" t="s">
        <v>468</v>
      </c>
      <c r="C82" s="9" t="s">
        <v>507</v>
      </c>
      <c r="D82" s="11" t="s">
        <v>150</v>
      </c>
      <c r="E82" s="179">
        <v>19676</v>
      </c>
      <c r="F82" s="114"/>
      <c r="G82" s="113">
        <f t="shared" si="12"/>
        <v>0</v>
      </c>
      <c r="H82" s="119"/>
    </row>
    <row r="83" spans="1:8" s="22" customFormat="1">
      <c r="A83" s="177">
        <f t="shared" si="9"/>
        <v>71</v>
      </c>
      <c r="B83" s="11" t="s">
        <v>447</v>
      </c>
      <c r="C83" s="7" t="s">
        <v>74</v>
      </c>
      <c r="D83" s="11" t="s">
        <v>8</v>
      </c>
      <c r="E83" s="179" t="s">
        <v>8</v>
      </c>
      <c r="F83" s="180" t="s">
        <v>8</v>
      </c>
      <c r="G83" s="180" t="s">
        <v>8</v>
      </c>
      <c r="H83" s="119"/>
    </row>
    <row r="84" spans="1:8" s="22" customFormat="1" ht="25.5">
      <c r="A84" s="177">
        <f t="shared" si="9"/>
        <v>72</v>
      </c>
      <c r="B84" s="11"/>
      <c r="C84" s="7" t="s">
        <v>471</v>
      </c>
      <c r="D84" s="11" t="s">
        <v>460</v>
      </c>
      <c r="E84" s="179">
        <v>3829</v>
      </c>
      <c r="F84" s="114"/>
      <c r="G84" s="113">
        <f t="shared" si="12"/>
        <v>0</v>
      </c>
      <c r="H84" s="119"/>
    </row>
    <row r="85" spans="1:8" s="22" customFormat="1" ht="39" customHeight="1">
      <c r="A85" s="177">
        <f t="shared" si="9"/>
        <v>73</v>
      </c>
      <c r="B85" s="11"/>
      <c r="C85" s="7" t="s">
        <v>470</v>
      </c>
      <c r="D85" s="11" t="s">
        <v>460</v>
      </c>
      <c r="E85" s="179">
        <v>13</v>
      </c>
      <c r="F85" s="114"/>
      <c r="G85" s="113">
        <f t="shared" si="12"/>
        <v>0</v>
      </c>
      <c r="H85" s="119"/>
    </row>
    <row r="86" spans="1:8" s="22" customFormat="1" ht="39" customHeight="1">
      <c r="A86" s="177">
        <f t="shared" si="9"/>
        <v>74</v>
      </c>
      <c r="B86" s="11"/>
      <c r="C86" s="7" t="s">
        <v>497</v>
      </c>
      <c r="D86" s="11" t="s">
        <v>460</v>
      </c>
      <c r="E86" s="179">
        <v>814</v>
      </c>
      <c r="F86" s="114"/>
      <c r="G86" s="113">
        <f t="shared" si="12"/>
        <v>0</v>
      </c>
      <c r="H86" s="119"/>
    </row>
    <row r="87" spans="1:8" s="22" customFormat="1" ht="39.6" customHeight="1">
      <c r="A87" s="177">
        <f t="shared" si="9"/>
        <v>75</v>
      </c>
      <c r="B87" s="11"/>
      <c r="C87" s="7" t="s">
        <v>498</v>
      </c>
      <c r="D87" s="11" t="s">
        <v>460</v>
      </c>
      <c r="E87" s="179">
        <v>1669</v>
      </c>
      <c r="F87" s="114"/>
      <c r="G87" s="113">
        <f t="shared" si="12"/>
        <v>0</v>
      </c>
      <c r="H87" s="119"/>
    </row>
    <row r="88" spans="1:8" s="22" customFormat="1" ht="30" customHeight="1">
      <c r="A88" s="177">
        <f t="shared" si="9"/>
        <v>76</v>
      </c>
      <c r="B88" s="11"/>
      <c r="C88" s="7" t="s">
        <v>499</v>
      </c>
      <c r="D88" s="11" t="s">
        <v>460</v>
      </c>
      <c r="E88" s="179">
        <v>70</v>
      </c>
      <c r="F88" s="114"/>
      <c r="G88" s="113">
        <f t="shared" si="12"/>
        <v>0</v>
      </c>
      <c r="H88" s="119"/>
    </row>
    <row r="89" spans="1:8" s="13" customFormat="1" ht="30" customHeight="1">
      <c r="A89" s="177">
        <f t="shared" si="9"/>
        <v>77</v>
      </c>
      <c r="B89" s="11" t="s">
        <v>188</v>
      </c>
      <c r="C89" s="9" t="s">
        <v>75</v>
      </c>
      <c r="D89" s="11" t="s">
        <v>150</v>
      </c>
      <c r="E89" s="179">
        <f>E82</f>
        <v>19676</v>
      </c>
      <c r="F89" s="114"/>
      <c r="G89" s="113">
        <f t="shared" si="12"/>
        <v>0</v>
      </c>
      <c r="H89" s="119"/>
    </row>
    <row r="90" spans="1:8" s="13" customFormat="1" ht="30" customHeight="1">
      <c r="A90" s="177">
        <f t="shared" si="9"/>
        <v>78</v>
      </c>
      <c r="B90" s="11" t="s">
        <v>189</v>
      </c>
      <c r="C90" s="9" t="s">
        <v>190</v>
      </c>
      <c r="D90" s="11" t="s">
        <v>150</v>
      </c>
      <c r="E90" s="179">
        <v>220</v>
      </c>
      <c r="F90" s="114"/>
      <c r="G90" s="113">
        <f t="shared" si="12"/>
        <v>0</v>
      </c>
      <c r="H90" s="119"/>
    </row>
    <row r="91" spans="1:8" s="13" customFormat="1" ht="30" customHeight="1">
      <c r="A91" s="188">
        <f t="shared" si="9"/>
        <v>79</v>
      </c>
      <c r="B91" s="10" t="s">
        <v>191</v>
      </c>
      <c r="C91" s="6" t="s">
        <v>192</v>
      </c>
      <c r="D91" s="10" t="s">
        <v>8</v>
      </c>
      <c r="E91" s="183" t="s">
        <v>8</v>
      </c>
      <c r="F91" s="184" t="s">
        <v>8</v>
      </c>
      <c r="G91" s="184" t="s">
        <v>8</v>
      </c>
      <c r="H91" s="119"/>
    </row>
    <row r="92" spans="1:8" s="13" customFormat="1" ht="30" customHeight="1">
      <c r="A92" s="177">
        <f t="shared" si="9"/>
        <v>80</v>
      </c>
      <c r="B92" s="11" t="s">
        <v>193</v>
      </c>
      <c r="C92" s="9" t="s">
        <v>194</v>
      </c>
      <c r="D92" s="11" t="s">
        <v>8</v>
      </c>
      <c r="E92" s="179" t="s">
        <v>8</v>
      </c>
      <c r="F92" s="180" t="s">
        <v>8</v>
      </c>
      <c r="G92" s="180" t="s">
        <v>8</v>
      </c>
      <c r="H92" s="119"/>
    </row>
    <row r="93" spans="1:8" s="13" customFormat="1" ht="30" customHeight="1">
      <c r="A93" s="177">
        <f t="shared" si="9"/>
        <v>81</v>
      </c>
      <c r="B93" s="11"/>
      <c r="C93" s="9" t="s">
        <v>195</v>
      </c>
      <c r="D93" s="11" t="s">
        <v>150</v>
      </c>
      <c r="E93" s="179">
        <v>3776</v>
      </c>
      <c r="F93" s="114"/>
      <c r="G93" s="113">
        <f t="shared" ref="G93:G96" si="14">ROUND(F93*E93,2)</f>
        <v>0</v>
      </c>
      <c r="H93" s="119"/>
    </row>
    <row r="94" spans="1:8" s="13" customFormat="1" ht="30" customHeight="1">
      <c r="A94" s="177">
        <f t="shared" si="9"/>
        <v>82</v>
      </c>
      <c r="B94" s="11"/>
      <c r="C94" s="9" t="s">
        <v>309</v>
      </c>
      <c r="D94" s="11" t="s">
        <v>24</v>
      </c>
      <c r="E94" s="179">
        <v>510</v>
      </c>
      <c r="F94" s="114"/>
      <c r="G94" s="113">
        <f t="shared" si="14"/>
        <v>0</v>
      </c>
      <c r="H94" s="119"/>
    </row>
    <row r="95" spans="1:8" s="13" customFormat="1" ht="30" customHeight="1">
      <c r="A95" s="177">
        <f t="shared" si="9"/>
        <v>83</v>
      </c>
      <c r="B95" s="11"/>
      <c r="C95" s="9" t="s">
        <v>308</v>
      </c>
      <c r="D95" s="11" t="s">
        <v>150</v>
      </c>
      <c r="E95" s="179">
        <v>35</v>
      </c>
      <c r="F95" s="114"/>
      <c r="G95" s="113">
        <f t="shared" si="14"/>
        <v>0</v>
      </c>
      <c r="H95" s="119"/>
    </row>
    <row r="96" spans="1:8" s="13" customFormat="1" ht="30" customHeight="1">
      <c r="A96" s="177">
        <f t="shared" si="9"/>
        <v>84</v>
      </c>
      <c r="B96" s="11"/>
      <c r="C96" s="9" t="s">
        <v>307</v>
      </c>
      <c r="D96" s="11" t="s">
        <v>150</v>
      </c>
      <c r="E96" s="179">
        <v>25</v>
      </c>
      <c r="F96" s="114"/>
      <c r="G96" s="113">
        <f t="shared" si="14"/>
        <v>0</v>
      </c>
      <c r="H96" s="119"/>
    </row>
    <row r="97" spans="1:8" s="13" customFormat="1" ht="30" customHeight="1">
      <c r="A97" s="177">
        <f t="shared" si="9"/>
        <v>85</v>
      </c>
      <c r="B97" s="11" t="s">
        <v>196</v>
      </c>
      <c r="C97" s="9" t="s">
        <v>306</v>
      </c>
      <c r="D97" s="11" t="s">
        <v>8</v>
      </c>
      <c r="E97" s="179" t="s">
        <v>8</v>
      </c>
      <c r="F97" s="180" t="s">
        <v>8</v>
      </c>
      <c r="G97" s="180" t="s">
        <v>8</v>
      </c>
      <c r="H97" s="119"/>
    </row>
    <row r="98" spans="1:8" s="13" customFormat="1" ht="30" customHeight="1">
      <c r="A98" s="177">
        <f t="shared" si="9"/>
        <v>86</v>
      </c>
      <c r="B98" s="11"/>
      <c r="C98" s="7" t="s">
        <v>197</v>
      </c>
      <c r="D98" s="11" t="s">
        <v>24</v>
      </c>
      <c r="E98" s="179">
        <v>63</v>
      </c>
      <c r="F98" s="114"/>
      <c r="G98" s="113">
        <f t="shared" ref="G98" si="15">ROUND(F98*E98,2)</f>
        <v>0</v>
      </c>
      <c r="H98" s="119"/>
    </row>
    <row r="99" spans="1:8" s="13" customFormat="1" ht="30" customHeight="1">
      <c r="A99" s="188">
        <f t="shared" si="9"/>
        <v>87</v>
      </c>
      <c r="B99" s="10" t="s">
        <v>198</v>
      </c>
      <c r="C99" s="6" t="s">
        <v>199</v>
      </c>
      <c r="D99" s="10" t="s">
        <v>8</v>
      </c>
      <c r="E99" s="183" t="s">
        <v>8</v>
      </c>
      <c r="F99" s="184" t="s">
        <v>8</v>
      </c>
      <c r="G99" s="184" t="s">
        <v>8</v>
      </c>
      <c r="H99" s="119"/>
    </row>
    <row r="100" spans="1:8" s="13" customFormat="1" ht="30" customHeight="1">
      <c r="A100" s="177">
        <f t="shared" si="9"/>
        <v>88</v>
      </c>
      <c r="B100" s="11" t="s">
        <v>373</v>
      </c>
      <c r="C100" s="9" t="s">
        <v>200</v>
      </c>
      <c r="D100" s="11" t="s">
        <v>8</v>
      </c>
      <c r="E100" s="179" t="s">
        <v>8</v>
      </c>
      <c r="F100" s="180" t="s">
        <v>8</v>
      </c>
      <c r="G100" s="180" t="s">
        <v>8</v>
      </c>
      <c r="H100" s="119"/>
    </row>
    <row r="101" spans="1:8" s="13" customFormat="1" ht="30" customHeight="1">
      <c r="A101" s="177">
        <f t="shared" si="9"/>
        <v>89</v>
      </c>
      <c r="B101" s="11"/>
      <c r="C101" s="9" t="s">
        <v>305</v>
      </c>
      <c r="D101" s="11" t="s">
        <v>150</v>
      </c>
      <c r="E101" s="179">
        <v>163.4</v>
      </c>
      <c r="F101" s="114"/>
      <c r="G101" s="113">
        <f t="shared" ref="G101:G104" si="16">ROUND(F101*E101,2)</f>
        <v>0</v>
      </c>
      <c r="H101" s="119"/>
    </row>
    <row r="102" spans="1:8" s="13" customFormat="1" ht="30" customHeight="1">
      <c r="A102" s="177">
        <f t="shared" si="9"/>
        <v>90</v>
      </c>
      <c r="B102" s="11"/>
      <c r="C102" s="9" t="s">
        <v>304</v>
      </c>
      <c r="D102" s="11" t="s">
        <v>150</v>
      </c>
      <c r="E102" s="179">
        <v>217.1</v>
      </c>
      <c r="F102" s="114"/>
      <c r="G102" s="113">
        <f t="shared" si="16"/>
        <v>0</v>
      </c>
      <c r="H102" s="119"/>
    </row>
    <row r="103" spans="1:8" s="13" customFormat="1" ht="30" customHeight="1">
      <c r="A103" s="177">
        <f t="shared" si="9"/>
        <v>91</v>
      </c>
      <c r="B103" s="11"/>
      <c r="C103" s="9" t="s">
        <v>303</v>
      </c>
      <c r="D103" s="11" t="s">
        <v>150</v>
      </c>
      <c r="E103" s="179">
        <v>30.4</v>
      </c>
      <c r="F103" s="114"/>
      <c r="G103" s="113">
        <f t="shared" si="16"/>
        <v>0</v>
      </c>
      <c r="H103" s="119"/>
    </row>
    <row r="104" spans="1:8" s="13" customFormat="1" ht="30" customHeight="1">
      <c r="A104" s="177">
        <f t="shared" si="9"/>
        <v>92</v>
      </c>
      <c r="B104" s="11"/>
      <c r="C104" s="9" t="s">
        <v>302</v>
      </c>
      <c r="D104" s="11" t="s">
        <v>150</v>
      </c>
      <c r="E104" s="179">
        <v>63.6</v>
      </c>
      <c r="F104" s="114"/>
      <c r="G104" s="113">
        <f t="shared" si="16"/>
        <v>0</v>
      </c>
      <c r="H104" s="119"/>
    </row>
    <row r="105" spans="1:8" s="13" customFormat="1" ht="30" customHeight="1">
      <c r="A105" s="177">
        <f t="shared" si="9"/>
        <v>93</v>
      </c>
      <c r="B105" s="11" t="s">
        <v>201</v>
      </c>
      <c r="C105" s="9" t="s">
        <v>202</v>
      </c>
      <c r="D105" s="11" t="s">
        <v>8</v>
      </c>
      <c r="E105" s="179" t="s">
        <v>8</v>
      </c>
      <c r="F105" s="180" t="s">
        <v>8</v>
      </c>
      <c r="G105" s="180" t="s">
        <v>8</v>
      </c>
      <c r="H105" s="119"/>
    </row>
    <row r="106" spans="1:8" s="13" customFormat="1" ht="30" customHeight="1">
      <c r="A106" s="177">
        <f t="shared" si="9"/>
        <v>94</v>
      </c>
      <c r="B106" s="11"/>
      <c r="C106" s="7" t="s">
        <v>448</v>
      </c>
      <c r="D106" s="11" t="s">
        <v>41</v>
      </c>
      <c r="E106" s="179">
        <v>44</v>
      </c>
      <c r="F106" s="114"/>
      <c r="G106" s="113">
        <f t="shared" ref="G106:G118" si="17">ROUND(F106*E106,2)</f>
        <v>0</v>
      </c>
      <c r="H106" s="119"/>
    </row>
    <row r="107" spans="1:8" s="13" customFormat="1" ht="30" customHeight="1">
      <c r="A107" s="177">
        <f t="shared" si="9"/>
        <v>95</v>
      </c>
      <c r="B107" s="11"/>
      <c r="C107" s="7" t="s">
        <v>453</v>
      </c>
      <c r="D107" s="11" t="s">
        <v>41</v>
      </c>
      <c r="E107" s="179">
        <v>28</v>
      </c>
      <c r="F107" s="114"/>
      <c r="G107" s="113">
        <f t="shared" si="17"/>
        <v>0</v>
      </c>
      <c r="H107" s="119"/>
    </row>
    <row r="108" spans="1:8" s="13" customFormat="1" ht="30" customHeight="1">
      <c r="A108" s="177">
        <f t="shared" si="9"/>
        <v>96</v>
      </c>
      <c r="B108" s="11"/>
      <c r="C108" s="7" t="s">
        <v>449</v>
      </c>
      <c r="D108" s="11" t="s">
        <v>41</v>
      </c>
      <c r="E108" s="179">
        <v>2</v>
      </c>
      <c r="F108" s="114"/>
      <c r="G108" s="113">
        <f t="shared" si="17"/>
        <v>0</v>
      </c>
      <c r="H108" s="119"/>
    </row>
    <row r="109" spans="1:8" s="13" customFormat="1" ht="30" customHeight="1">
      <c r="A109" s="177">
        <f t="shared" si="9"/>
        <v>97</v>
      </c>
      <c r="B109" s="11"/>
      <c r="C109" s="9" t="s">
        <v>372</v>
      </c>
      <c r="D109" s="11" t="s">
        <v>41</v>
      </c>
      <c r="E109" s="179">
        <v>4</v>
      </c>
      <c r="F109" s="114"/>
      <c r="G109" s="113">
        <f t="shared" si="17"/>
        <v>0</v>
      </c>
      <c r="H109" s="119"/>
    </row>
    <row r="110" spans="1:8" s="13" customFormat="1" ht="30" customHeight="1">
      <c r="A110" s="177">
        <f t="shared" si="9"/>
        <v>98</v>
      </c>
      <c r="B110" s="11"/>
      <c r="C110" s="9" t="s">
        <v>371</v>
      </c>
      <c r="D110" s="11" t="s">
        <v>41</v>
      </c>
      <c r="E110" s="179">
        <v>8</v>
      </c>
      <c r="F110" s="114"/>
      <c r="G110" s="113">
        <f t="shared" si="17"/>
        <v>0</v>
      </c>
      <c r="H110" s="119"/>
    </row>
    <row r="111" spans="1:8" s="13" customFormat="1" ht="30" customHeight="1">
      <c r="A111" s="177">
        <f t="shared" si="9"/>
        <v>99</v>
      </c>
      <c r="B111" s="11"/>
      <c r="C111" s="9" t="s">
        <v>370</v>
      </c>
      <c r="D111" s="11" t="s">
        <v>41</v>
      </c>
      <c r="E111" s="179">
        <v>10</v>
      </c>
      <c r="F111" s="114"/>
      <c r="G111" s="113">
        <f t="shared" si="17"/>
        <v>0</v>
      </c>
      <c r="H111" s="119"/>
    </row>
    <row r="112" spans="1:8" s="13" customFormat="1" ht="30" customHeight="1">
      <c r="A112" s="177">
        <f t="shared" si="9"/>
        <v>100</v>
      </c>
      <c r="B112" s="11"/>
      <c r="C112" s="9" t="s">
        <v>369</v>
      </c>
      <c r="D112" s="11" t="s">
        <v>41</v>
      </c>
      <c r="E112" s="179">
        <v>12</v>
      </c>
      <c r="F112" s="114"/>
      <c r="G112" s="113">
        <f t="shared" si="17"/>
        <v>0</v>
      </c>
      <c r="H112" s="119"/>
    </row>
    <row r="113" spans="1:8" s="13" customFormat="1" ht="30" customHeight="1">
      <c r="A113" s="177">
        <f t="shared" si="9"/>
        <v>101</v>
      </c>
      <c r="B113" s="11"/>
      <c r="C113" s="9" t="s">
        <v>368</v>
      </c>
      <c r="D113" s="11" t="s">
        <v>41</v>
      </c>
      <c r="E113" s="179">
        <v>18</v>
      </c>
      <c r="F113" s="114"/>
      <c r="G113" s="113">
        <f t="shared" si="17"/>
        <v>0</v>
      </c>
      <c r="H113" s="119"/>
    </row>
    <row r="114" spans="1:8" s="13" customFormat="1" ht="30" customHeight="1">
      <c r="A114" s="177">
        <f t="shared" si="9"/>
        <v>102</v>
      </c>
      <c r="B114" s="11"/>
      <c r="C114" s="9" t="s">
        <v>367</v>
      </c>
      <c r="D114" s="11" t="s">
        <v>41</v>
      </c>
      <c r="E114" s="179">
        <v>3</v>
      </c>
      <c r="F114" s="114"/>
      <c r="G114" s="113">
        <f t="shared" si="17"/>
        <v>0</v>
      </c>
      <c r="H114" s="119"/>
    </row>
    <row r="115" spans="1:8" s="13" customFormat="1" ht="30" customHeight="1">
      <c r="A115" s="177">
        <f t="shared" si="9"/>
        <v>103</v>
      </c>
      <c r="B115" s="11"/>
      <c r="C115" s="9" t="s">
        <v>300</v>
      </c>
      <c r="D115" s="11" t="s">
        <v>41</v>
      </c>
      <c r="E115" s="179">
        <v>2</v>
      </c>
      <c r="F115" s="114"/>
      <c r="G115" s="113">
        <f t="shared" si="17"/>
        <v>0</v>
      </c>
      <c r="H115" s="119"/>
    </row>
    <row r="116" spans="1:8" s="13" customFormat="1" ht="30" customHeight="1">
      <c r="A116" s="177">
        <f t="shared" si="9"/>
        <v>104</v>
      </c>
      <c r="B116" s="11"/>
      <c r="C116" s="9" t="s">
        <v>301</v>
      </c>
      <c r="D116" s="11" t="s">
        <v>41</v>
      </c>
      <c r="E116" s="179">
        <v>2</v>
      </c>
      <c r="F116" s="114"/>
      <c r="G116" s="113">
        <f t="shared" si="17"/>
        <v>0</v>
      </c>
      <c r="H116" s="119"/>
    </row>
    <row r="117" spans="1:8" s="13" customFormat="1" ht="30" customHeight="1">
      <c r="A117" s="177">
        <f t="shared" si="9"/>
        <v>105</v>
      </c>
      <c r="B117" s="11"/>
      <c r="C117" s="9" t="s">
        <v>298</v>
      </c>
      <c r="D117" s="11" t="s">
        <v>41</v>
      </c>
      <c r="E117" s="179">
        <v>2</v>
      </c>
      <c r="F117" s="114"/>
      <c r="G117" s="113">
        <f t="shared" si="17"/>
        <v>0</v>
      </c>
      <c r="H117" s="119"/>
    </row>
    <row r="118" spans="1:8" s="13" customFormat="1" ht="30" customHeight="1">
      <c r="A118" s="177">
        <f t="shared" ref="A118:A132" si="18">A117+1</f>
        <v>106</v>
      </c>
      <c r="B118" s="11"/>
      <c r="C118" s="9" t="s">
        <v>299</v>
      </c>
      <c r="D118" s="11" t="s">
        <v>41</v>
      </c>
      <c r="E118" s="179">
        <v>4</v>
      </c>
      <c r="F118" s="114"/>
      <c r="G118" s="113">
        <f t="shared" si="17"/>
        <v>0</v>
      </c>
      <c r="H118" s="119"/>
    </row>
    <row r="119" spans="1:8" s="13" customFormat="1" ht="30" customHeight="1">
      <c r="A119" s="177">
        <f t="shared" si="18"/>
        <v>107</v>
      </c>
      <c r="B119" s="11" t="s">
        <v>203</v>
      </c>
      <c r="C119" s="9" t="s">
        <v>297</v>
      </c>
      <c r="D119" s="11" t="s">
        <v>8</v>
      </c>
      <c r="E119" s="179" t="s">
        <v>8</v>
      </c>
      <c r="F119" s="180" t="s">
        <v>8</v>
      </c>
      <c r="G119" s="180" t="s">
        <v>8</v>
      </c>
      <c r="H119" s="119"/>
    </row>
    <row r="120" spans="1:8" s="13" customFormat="1" ht="30" customHeight="1">
      <c r="A120" s="177">
        <f t="shared" si="18"/>
        <v>108</v>
      </c>
      <c r="B120" s="11"/>
      <c r="C120" s="7" t="s">
        <v>296</v>
      </c>
      <c r="D120" s="11" t="s">
        <v>24</v>
      </c>
      <c r="E120" s="179">
        <v>287</v>
      </c>
      <c r="F120" s="114"/>
      <c r="G120" s="113">
        <f t="shared" si="12"/>
        <v>0</v>
      </c>
      <c r="H120" s="119"/>
    </row>
    <row r="121" spans="1:8" s="13" customFormat="1" ht="45" customHeight="1">
      <c r="A121" s="177">
        <f t="shared" si="18"/>
        <v>109</v>
      </c>
      <c r="B121" s="11" t="s">
        <v>366</v>
      </c>
      <c r="C121" s="7" t="s">
        <v>622</v>
      </c>
      <c r="D121" s="11" t="s">
        <v>11</v>
      </c>
      <c r="E121" s="179">
        <v>1</v>
      </c>
      <c r="F121" s="114"/>
      <c r="G121" s="113">
        <f t="shared" si="12"/>
        <v>0</v>
      </c>
      <c r="H121" s="119"/>
    </row>
    <row r="122" spans="1:8" s="13" customFormat="1" ht="30" customHeight="1">
      <c r="A122" s="188">
        <f t="shared" si="18"/>
        <v>110</v>
      </c>
      <c r="B122" s="10" t="s">
        <v>204</v>
      </c>
      <c r="C122" s="6" t="s">
        <v>205</v>
      </c>
      <c r="D122" s="10" t="s">
        <v>8</v>
      </c>
      <c r="E122" s="183" t="s">
        <v>8</v>
      </c>
      <c r="F122" s="184" t="s">
        <v>8</v>
      </c>
      <c r="G122" s="184" t="s">
        <v>8</v>
      </c>
      <c r="H122" s="119"/>
    </row>
    <row r="123" spans="1:8" s="13" customFormat="1" ht="30" customHeight="1">
      <c r="A123" s="177">
        <f t="shared" si="18"/>
        <v>111</v>
      </c>
      <c r="B123" s="11" t="s">
        <v>206</v>
      </c>
      <c r="C123" s="9" t="s">
        <v>207</v>
      </c>
      <c r="D123" s="11" t="s">
        <v>8</v>
      </c>
      <c r="E123" s="179" t="s">
        <v>8</v>
      </c>
      <c r="F123" s="180" t="s">
        <v>8</v>
      </c>
      <c r="G123" s="180" t="s">
        <v>8</v>
      </c>
      <c r="H123" s="119"/>
    </row>
    <row r="124" spans="1:8" s="13" customFormat="1" ht="30" customHeight="1">
      <c r="A124" s="177">
        <f t="shared" si="18"/>
        <v>112</v>
      </c>
      <c r="B124" s="11"/>
      <c r="C124" s="7" t="s">
        <v>293</v>
      </c>
      <c r="D124" s="11" t="s">
        <v>24</v>
      </c>
      <c r="E124" s="179">
        <v>2255</v>
      </c>
      <c r="F124" s="114"/>
      <c r="G124" s="113">
        <f t="shared" ref="G124:G126" si="19">ROUND(F124*E124,2)</f>
        <v>0</v>
      </c>
      <c r="H124" s="119"/>
    </row>
    <row r="125" spans="1:8" s="13" customFormat="1" ht="30" customHeight="1">
      <c r="A125" s="177">
        <f t="shared" si="18"/>
        <v>113</v>
      </c>
      <c r="B125" s="11"/>
      <c r="C125" s="7" t="s">
        <v>295</v>
      </c>
      <c r="D125" s="11" t="s">
        <v>24</v>
      </c>
      <c r="E125" s="179">
        <v>1079</v>
      </c>
      <c r="F125" s="114"/>
      <c r="G125" s="113">
        <f t="shared" si="19"/>
        <v>0</v>
      </c>
      <c r="H125" s="119"/>
    </row>
    <row r="126" spans="1:8" s="13" customFormat="1" ht="30" customHeight="1">
      <c r="A126" s="177">
        <f t="shared" si="18"/>
        <v>114</v>
      </c>
      <c r="B126" s="11"/>
      <c r="C126" s="7" t="s">
        <v>294</v>
      </c>
      <c r="D126" s="11" t="s">
        <v>24</v>
      </c>
      <c r="E126" s="179">
        <v>978</v>
      </c>
      <c r="F126" s="114"/>
      <c r="G126" s="113">
        <f t="shared" si="19"/>
        <v>0</v>
      </c>
      <c r="H126" s="119"/>
    </row>
    <row r="127" spans="1:8" s="13" customFormat="1" ht="30" customHeight="1">
      <c r="A127" s="177">
        <f t="shared" si="18"/>
        <v>115</v>
      </c>
      <c r="B127" s="11" t="s">
        <v>208</v>
      </c>
      <c r="C127" s="9" t="s">
        <v>209</v>
      </c>
      <c r="D127" s="11" t="s">
        <v>8</v>
      </c>
      <c r="E127" s="179" t="s">
        <v>8</v>
      </c>
      <c r="F127" s="180" t="s">
        <v>8</v>
      </c>
      <c r="G127" s="180" t="s">
        <v>8</v>
      </c>
      <c r="H127" s="119"/>
    </row>
    <row r="128" spans="1:8" s="13" customFormat="1" ht="30" customHeight="1">
      <c r="A128" s="177">
        <f t="shared" si="18"/>
        <v>116</v>
      </c>
      <c r="B128" s="11"/>
      <c r="C128" s="7" t="s">
        <v>293</v>
      </c>
      <c r="D128" s="11" t="s">
        <v>24</v>
      </c>
      <c r="E128" s="179">
        <v>537</v>
      </c>
      <c r="F128" s="114"/>
      <c r="G128" s="113">
        <f t="shared" ref="G128:G130" si="20">ROUND(F128*E128,2)</f>
        <v>0</v>
      </c>
      <c r="H128" s="119"/>
    </row>
    <row r="129" spans="1:8" s="13" customFormat="1" ht="30" customHeight="1">
      <c r="A129" s="177">
        <f t="shared" si="18"/>
        <v>117</v>
      </c>
      <c r="B129" s="11" t="s">
        <v>210</v>
      </c>
      <c r="C129" s="9" t="s">
        <v>211</v>
      </c>
      <c r="D129" s="11" t="s">
        <v>24</v>
      </c>
      <c r="E129" s="179">
        <v>4052</v>
      </c>
      <c r="F129" s="114"/>
      <c r="G129" s="113">
        <f t="shared" si="20"/>
        <v>0</v>
      </c>
      <c r="H129" s="119"/>
    </row>
    <row r="130" spans="1:8" s="13" customFormat="1" ht="30" customHeight="1">
      <c r="A130" s="177">
        <f t="shared" si="18"/>
        <v>118</v>
      </c>
      <c r="B130" s="11" t="s">
        <v>292</v>
      </c>
      <c r="C130" s="9" t="s">
        <v>365</v>
      </c>
      <c r="D130" s="11" t="s">
        <v>24</v>
      </c>
      <c r="E130" s="179">
        <v>3679</v>
      </c>
      <c r="F130" s="114"/>
      <c r="G130" s="113">
        <f t="shared" si="20"/>
        <v>0</v>
      </c>
      <c r="H130" s="119"/>
    </row>
    <row r="131" spans="1:8" s="13" customFormat="1" ht="30" customHeight="1">
      <c r="A131" s="188">
        <f t="shared" si="18"/>
        <v>119</v>
      </c>
      <c r="B131" s="10" t="s">
        <v>212</v>
      </c>
      <c r="C131" s="6" t="s">
        <v>213</v>
      </c>
      <c r="D131" s="10" t="s">
        <v>8</v>
      </c>
      <c r="E131" s="183" t="s">
        <v>8</v>
      </c>
      <c r="F131" s="184" t="s">
        <v>8</v>
      </c>
      <c r="G131" s="184" t="s">
        <v>8</v>
      </c>
      <c r="H131" s="119"/>
    </row>
    <row r="132" spans="1:8" s="13" customFormat="1" ht="30" customHeight="1">
      <c r="A132" s="177">
        <f t="shared" si="18"/>
        <v>120</v>
      </c>
      <c r="B132" s="11" t="s">
        <v>214</v>
      </c>
      <c r="C132" s="9" t="s">
        <v>215</v>
      </c>
      <c r="D132" s="11" t="s">
        <v>150</v>
      </c>
      <c r="E132" s="179">
        <v>1696</v>
      </c>
      <c r="F132" s="114"/>
      <c r="G132" s="113">
        <f t="shared" ref="G132" si="21">ROUND(F132*E132,2)</f>
        <v>0</v>
      </c>
      <c r="H132" s="119"/>
    </row>
    <row r="133" spans="1:8">
      <c r="A133" s="194" t="s">
        <v>584</v>
      </c>
      <c r="B133" s="194"/>
      <c r="C133" s="194"/>
      <c r="D133" s="194"/>
      <c r="E133" s="194"/>
      <c r="F133" s="194"/>
      <c r="G133" s="111">
        <f>ROUND(SUM(G6:G132),2)</f>
        <v>0</v>
      </c>
      <c r="H133" s="119"/>
    </row>
  </sheetData>
  <mergeCells count="10">
    <mergeCell ref="A1:G1"/>
    <mergeCell ref="A133:F133"/>
    <mergeCell ref="B3:G3"/>
    <mergeCell ref="F4:F5"/>
    <mergeCell ref="G4:G5"/>
    <mergeCell ref="A2:G2"/>
    <mergeCell ref="A4:A5"/>
    <mergeCell ref="B4:B5"/>
    <mergeCell ref="C4:C5"/>
    <mergeCell ref="D4:E4"/>
  </mergeCells>
  <phoneticPr fontId="65" type="noConversion"/>
  <printOptions horizontalCentered="1"/>
  <pageMargins left="0.39370078740157483" right="0.39370078740157483" top="0.39370078740157483" bottom="0.39370078740157483" header="0.31496062992125984" footer="0.31496062992125984"/>
  <pageSetup paperSize="9" scale="85" fitToHeight="0" orientation="portrait" r:id="rId1"/>
  <headerFooter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6"/>
  <sheetViews>
    <sheetView view="pageBreakPreview" zoomScaleNormal="100" zoomScaleSheetLayoutView="100" workbookViewId="0">
      <selection sqref="A1:G66"/>
    </sheetView>
  </sheetViews>
  <sheetFormatPr defaultColWidth="9.140625" defaultRowHeight="12.75"/>
  <cols>
    <col min="1" max="1" width="10.28515625" style="46" customWidth="1"/>
    <col min="2" max="2" width="15" style="46" customWidth="1"/>
    <col min="3" max="3" width="41.7109375" style="47" customWidth="1"/>
    <col min="4" max="4" width="9.85546875" style="46" customWidth="1"/>
    <col min="5" max="5" width="10.42578125" style="48" customWidth="1"/>
    <col min="6" max="6" width="11.140625" style="129" customWidth="1"/>
    <col min="7" max="7" width="12.85546875" style="129" customWidth="1"/>
    <col min="8" max="16384" width="9.140625" style="1"/>
  </cols>
  <sheetData>
    <row r="1" spans="1:8" ht="22.5" customHeight="1">
      <c r="A1" s="193" t="s">
        <v>631</v>
      </c>
      <c r="B1" s="193"/>
      <c r="C1" s="193"/>
      <c r="D1" s="193"/>
      <c r="E1" s="193"/>
      <c r="F1" s="193"/>
      <c r="G1" s="193"/>
    </row>
    <row r="2" spans="1:8" ht="62.25" customHeight="1">
      <c r="A2" s="197" t="s">
        <v>624</v>
      </c>
      <c r="B2" s="198"/>
      <c r="C2" s="198"/>
      <c r="D2" s="198"/>
      <c r="E2" s="198"/>
      <c r="F2" s="198"/>
      <c r="G2" s="198"/>
    </row>
    <row r="3" spans="1:8" ht="30" customHeight="1">
      <c r="A3" s="130" t="s">
        <v>602</v>
      </c>
      <c r="B3" s="200" t="s">
        <v>219</v>
      </c>
      <c r="C3" s="200"/>
      <c r="D3" s="200"/>
      <c r="E3" s="200"/>
      <c r="F3" s="200"/>
      <c r="G3" s="200"/>
    </row>
    <row r="4" spans="1:8" ht="15.75" customHeight="1">
      <c r="A4" s="205" t="s">
        <v>0</v>
      </c>
      <c r="B4" s="205" t="s">
        <v>1</v>
      </c>
      <c r="C4" s="206" t="s">
        <v>2</v>
      </c>
      <c r="D4" s="205" t="s">
        <v>3</v>
      </c>
      <c r="E4" s="205"/>
      <c r="F4" s="207" t="s">
        <v>516</v>
      </c>
      <c r="G4" s="207" t="s">
        <v>518</v>
      </c>
    </row>
    <row r="5" spans="1:8" ht="15.75" customHeight="1">
      <c r="A5" s="205"/>
      <c r="B5" s="205"/>
      <c r="C5" s="206"/>
      <c r="D5" s="154" t="s">
        <v>4</v>
      </c>
      <c r="E5" s="131" t="s">
        <v>5</v>
      </c>
      <c r="F5" s="208"/>
      <c r="G5" s="208"/>
    </row>
    <row r="6" spans="1:8" ht="30" customHeight="1">
      <c r="A6" s="33">
        <v>1</v>
      </c>
      <c r="B6" s="33" t="s">
        <v>6</v>
      </c>
      <c r="C6" s="32" t="s">
        <v>7</v>
      </c>
      <c r="D6" s="33" t="s">
        <v>8</v>
      </c>
      <c r="E6" s="63" t="s">
        <v>8</v>
      </c>
      <c r="F6" s="122" t="s">
        <v>8</v>
      </c>
      <c r="G6" s="122" t="s">
        <v>8</v>
      </c>
    </row>
    <row r="7" spans="1:8" ht="30" customHeight="1">
      <c r="A7" s="33">
        <f t="shared" ref="A7:A65" si="0">A6+1</f>
        <v>2</v>
      </c>
      <c r="B7" s="33" t="s">
        <v>9</v>
      </c>
      <c r="C7" s="32" t="s">
        <v>10</v>
      </c>
      <c r="D7" s="33" t="s">
        <v>8</v>
      </c>
      <c r="E7" s="63" t="s">
        <v>8</v>
      </c>
      <c r="F7" s="122" t="s">
        <v>8</v>
      </c>
      <c r="G7" s="122" t="s">
        <v>8</v>
      </c>
    </row>
    <row r="8" spans="1:8" ht="30" customHeight="1">
      <c r="A8" s="45">
        <f t="shared" si="0"/>
        <v>3</v>
      </c>
      <c r="B8" s="50"/>
      <c r="C8" s="34" t="s">
        <v>345</v>
      </c>
      <c r="D8" s="35" t="s">
        <v>11</v>
      </c>
      <c r="E8" s="35">
        <v>1</v>
      </c>
      <c r="F8" s="123"/>
      <c r="G8" s="113">
        <f t="shared" ref="G8" si="1">ROUND(F8*E8,2)</f>
        <v>0</v>
      </c>
      <c r="H8" s="121"/>
    </row>
    <row r="9" spans="1:8" ht="30" customHeight="1">
      <c r="A9" s="33">
        <f t="shared" si="0"/>
        <v>4</v>
      </c>
      <c r="B9" s="33" t="s">
        <v>12</v>
      </c>
      <c r="C9" s="32" t="s">
        <v>13</v>
      </c>
      <c r="D9" s="33" t="s">
        <v>8</v>
      </c>
      <c r="E9" s="63" t="s">
        <v>8</v>
      </c>
      <c r="F9" s="122" t="s">
        <v>8</v>
      </c>
      <c r="G9" s="122" t="s">
        <v>8</v>
      </c>
      <c r="H9" s="121"/>
    </row>
    <row r="10" spans="1:8" ht="30" customHeight="1">
      <c r="A10" s="33">
        <f t="shared" si="0"/>
        <v>5</v>
      </c>
      <c r="B10" s="37" t="s">
        <v>14</v>
      </c>
      <c r="C10" s="36" t="s">
        <v>15</v>
      </c>
      <c r="D10" s="37" t="s">
        <v>8</v>
      </c>
      <c r="E10" s="60" t="s">
        <v>8</v>
      </c>
      <c r="F10" s="124" t="s">
        <v>8</v>
      </c>
      <c r="G10" s="124" t="s">
        <v>8</v>
      </c>
      <c r="H10" s="121"/>
    </row>
    <row r="11" spans="1:8" ht="30" customHeight="1">
      <c r="A11" s="45">
        <f t="shared" si="0"/>
        <v>6</v>
      </c>
      <c r="B11" s="39" t="s">
        <v>16</v>
      </c>
      <c r="C11" s="38" t="s">
        <v>17</v>
      </c>
      <c r="D11" s="39" t="s">
        <v>149</v>
      </c>
      <c r="E11" s="58">
        <v>9.26</v>
      </c>
      <c r="F11" s="125"/>
      <c r="G11" s="113">
        <f t="shared" ref="G11:G13" si="2">ROUND(F11*E11,2)</f>
        <v>0</v>
      </c>
      <c r="H11" s="121"/>
    </row>
    <row r="12" spans="1:8" ht="30" customHeight="1">
      <c r="A12" s="45">
        <f t="shared" si="0"/>
        <v>7</v>
      </c>
      <c r="B12" s="39" t="s">
        <v>18</v>
      </c>
      <c r="C12" s="38" t="s">
        <v>19</v>
      </c>
      <c r="D12" s="39" t="s">
        <v>149</v>
      </c>
      <c r="E12" s="58">
        <v>9.26</v>
      </c>
      <c r="F12" s="125"/>
      <c r="G12" s="113">
        <f t="shared" si="2"/>
        <v>0</v>
      </c>
      <c r="H12" s="121"/>
    </row>
    <row r="13" spans="1:8" ht="30" customHeight="1">
      <c r="A13" s="45">
        <f t="shared" si="0"/>
        <v>8</v>
      </c>
      <c r="B13" s="39" t="s">
        <v>20</v>
      </c>
      <c r="C13" s="38" t="s">
        <v>21</v>
      </c>
      <c r="D13" s="39" t="s">
        <v>149</v>
      </c>
      <c r="E13" s="58">
        <v>18.52</v>
      </c>
      <c r="F13" s="125"/>
      <c r="G13" s="113">
        <f t="shared" si="2"/>
        <v>0</v>
      </c>
      <c r="H13" s="121"/>
    </row>
    <row r="14" spans="1:8" ht="30" customHeight="1">
      <c r="A14" s="33">
        <f t="shared" si="0"/>
        <v>9</v>
      </c>
      <c r="B14" s="33" t="s">
        <v>32</v>
      </c>
      <c r="C14" s="32" t="s">
        <v>33</v>
      </c>
      <c r="D14" s="33" t="s">
        <v>8</v>
      </c>
      <c r="E14" s="63" t="s">
        <v>8</v>
      </c>
      <c r="F14" s="122"/>
      <c r="G14" s="122"/>
      <c r="H14" s="121"/>
    </row>
    <row r="15" spans="1:8" ht="30" customHeight="1">
      <c r="A15" s="33">
        <f t="shared" si="0"/>
        <v>10</v>
      </c>
      <c r="B15" s="37" t="s">
        <v>34</v>
      </c>
      <c r="C15" s="36" t="s">
        <v>35</v>
      </c>
      <c r="D15" s="37" t="s">
        <v>8</v>
      </c>
      <c r="E15" s="60" t="s">
        <v>8</v>
      </c>
      <c r="F15" s="124" t="s">
        <v>8</v>
      </c>
      <c r="G15" s="124" t="s">
        <v>8</v>
      </c>
      <c r="H15" s="121"/>
    </row>
    <row r="16" spans="1:8" ht="30" customHeight="1">
      <c r="A16" s="45">
        <f t="shared" si="0"/>
        <v>11</v>
      </c>
      <c r="B16" s="39" t="s">
        <v>36</v>
      </c>
      <c r="C16" s="38" t="s">
        <v>37</v>
      </c>
      <c r="D16" s="39" t="s">
        <v>38</v>
      </c>
      <c r="E16" s="58">
        <v>7468.8</v>
      </c>
      <c r="F16" s="125"/>
      <c r="G16" s="113">
        <f t="shared" ref="G16:G17" si="3">ROUND(F16*E16,2)</f>
        <v>0</v>
      </c>
      <c r="H16" s="121"/>
    </row>
    <row r="17" spans="1:8" ht="30" customHeight="1">
      <c r="A17" s="45">
        <f t="shared" si="0"/>
        <v>12</v>
      </c>
      <c r="B17" s="39" t="s">
        <v>39</v>
      </c>
      <c r="C17" s="38" t="s">
        <v>40</v>
      </c>
      <c r="D17" s="39" t="s">
        <v>41</v>
      </c>
      <c r="E17" s="58">
        <v>28</v>
      </c>
      <c r="F17" s="125"/>
      <c r="G17" s="113">
        <f t="shared" si="3"/>
        <v>0</v>
      </c>
      <c r="H17" s="121"/>
    </row>
    <row r="18" spans="1:8" ht="30" customHeight="1">
      <c r="A18" s="33">
        <f>A17+1</f>
        <v>13</v>
      </c>
      <c r="B18" s="33" t="s">
        <v>45</v>
      </c>
      <c r="C18" s="32" t="s">
        <v>46</v>
      </c>
      <c r="D18" s="33" t="s">
        <v>8</v>
      </c>
      <c r="E18" s="63" t="s">
        <v>8</v>
      </c>
      <c r="F18" s="122" t="s">
        <v>8</v>
      </c>
      <c r="G18" s="122" t="s">
        <v>8</v>
      </c>
      <c r="H18" s="121"/>
    </row>
    <row r="19" spans="1:8" ht="30" customHeight="1">
      <c r="A19" s="33">
        <f t="shared" si="0"/>
        <v>14</v>
      </c>
      <c r="B19" s="37" t="s">
        <v>47</v>
      </c>
      <c r="C19" s="36" t="s">
        <v>48</v>
      </c>
      <c r="D19" s="37" t="s">
        <v>8</v>
      </c>
      <c r="E19" s="60" t="s">
        <v>8</v>
      </c>
      <c r="F19" s="124" t="s">
        <v>8</v>
      </c>
      <c r="G19" s="124" t="s">
        <v>8</v>
      </c>
      <c r="H19" s="121"/>
    </row>
    <row r="20" spans="1:8" ht="30" customHeight="1">
      <c r="A20" s="45">
        <f t="shared" si="0"/>
        <v>15</v>
      </c>
      <c r="B20" s="37"/>
      <c r="C20" s="40" t="s">
        <v>143</v>
      </c>
      <c r="D20" s="39" t="s">
        <v>149</v>
      </c>
      <c r="E20" s="58">
        <v>1.4</v>
      </c>
      <c r="F20" s="125"/>
      <c r="G20" s="113">
        <f t="shared" ref="G20:G23" si="4">ROUND(F20*E20,2)</f>
        <v>0</v>
      </c>
      <c r="H20" s="121"/>
    </row>
    <row r="21" spans="1:8" ht="30" customHeight="1">
      <c r="A21" s="45">
        <f t="shared" si="0"/>
        <v>16</v>
      </c>
      <c r="B21" s="39"/>
      <c r="C21" s="40" t="s">
        <v>147</v>
      </c>
      <c r="D21" s="39" t="s">
        <v>149</v>
      </c>
      <c r="E21" s="58">
        <v>7.5</v>
      </c>
      <c r="F21" s="125"/>
      <c r="G21" s="113">
        <f t="shared" si="4"/>
        <v>0</v>
      </c>
      <c r="H21" s="121"/>
    </row>
    <row r="22" spans="1:8" ht="30" customHeight="1">
      <c r="A22" s="45">
        <f t="shared" si="0"/>
        <v>17</v>
      </c>
      <c r="B22" s="39"/>
      <c r="C22" s="40" t="s">
        <v>217</v>
      </c>
      <c r="D22" s="39" t="s">
        <v>149</v>
      </c>
      <c r="E22" s="58">
        <v>10</v>
      </c>
      <c r="F22" s="125"/>
      <c r="G22" s="113">
        <f t="shared" si="4"/>
        <v>0</v>
      </c>
      <c r="H22" s="121"/>
    </row>
    <row r="23" spans="1:8" ht="30" customHeight="1">
      <c r="A23" s="45">
        <f t="shared" si="0"/>
        <v>18</v>
      </c>
      <c r="B23" s="39"/>
      <c r="C23" s="40" t="s">
        <v>152</v>
      </c>
      <c r="D23" s="39" t="s">
        <v>149</v>
      </c>
      <c r="E23" s="58">
        <v>17</v>
      </c>
      <c r="F23" s="125"/>
      <c r="G23" s="113">
        <f t="shared" si="4"/>
        <v>0</v>
      </c>
      <c r="H23" s="121"/>
    </row>
    <row r="24" spans="1:8" ht="30" customHeight="1">
      <c r="A24" s="33">
        <f t="shared" si="0"/>
        <v>19</v>
      </c>
      <c r="B24" s="37" t="s">
        <v>49</v>
      </c>
      <c r="C24" s="36" t="s">
        <v>50</v>
      </c>
      <c r="D24" s="37" t="s">
        <v>8</v>
      </c>
      <c r="E24" s="60" t="s">
        <v>8</v>
      </c>
      <c r="F24" s="124" t="s">
        <v>8</v>
      </c>
      <c r="G24" s="124" t="s">
        <v>8</v>
      </c>
      <c r="H24" s="121"/>
    </row>
    <row r="25" spans="1:8" ht="30" customHeight="1">
      <c r="A25" s="45">
        <f t="shared" si="0"/>
        <v>20</v>
      </c>
      <c r="B25" s="39"/>
      <c r="C25" s="38" t="s">
        <v>341</v>
      </c>
      <c r="D25" s="39" t="s">
        <v>149</v>
      </c>
      <c r="E25" s="58">
        <v>1.24</v>
      </c>
      <c r="F25" s="125"/>
      <c r="G25" s="113">
        <f t="shared" ref="G25" si="5">ROUND(F25*E25,2)</f>
        <v>0</v>
      </c>
      <c r="H25" s="121"/>
    </row>
    <row r="26" spans="1:8" ht="30" customHeight="1">
      <c r="A26" s="33">
        <f>A25+1</f>
        <v>21</v>
      </c>
      <c r="B26" s="33" t="s">
        <v>55</v>
      </c>
      <c r="C26" s="32" t="s">
        <v>56</v>
      </c>
      <c r="D26" s="33" t="s">
        <v>8</v>
      </c>
      <c r="E26" s="63" t="s">
        <v>8</v>
      </c>
      <c r="F26" s="122" t="s">
        <v>8</v>
      </c>
      <c r="G26" s="122" t="s">
        <v>8</v>
      </c>
      <c r="H26" s="121"/>
    </row>
    <row r="27" spans="1:8" ht="30" customHeight="1">
      <c r="A27" s="33">
        <f t="shared" si="0"/>
        <v>22</v>
      </c>
      <c r="B27" s="37" t="s">
        <v>57</v>
      </c>
      <c r="C27" s="36" t="s">
        <v>58</v>
      </c>
      <c r="D27" s="37" t="s">
        <v>8</v>
      </c>
      <c r="E27" s="60" t="s">
        <v>8</v>
      </c>
      <c r="F27" s="124" t="s">
        <v>8</v>
      </c>
      <c r="G27" s="124" t="s">
        <v>8</v>
      </c>
      <c r="H27" s="121"/>
    </row>
    <row r="28" spans="1:8" ht="30" customHeight="1">
      <c r="A28" s="45">
        <f t="shared" si="0"/>
        <v>23</v>
      </c>
      <c r="B28" s="39" t="s">
        <v>59</v>
      </c>
      <c r="C28" s="38" t="s">
        <v>60</v>
      </c>
      <c r="D28" s="39" t="s">
        <v>150</v>
      </c>
      <c r="E28" s="64">
        <v>32</v>
      </c>
      <c r="F28" s="126"/>
      <c r="G28" s="113">
        <f t="shared" ref="G28" si="6">ROUND(F28*E28,2)</f>
        <v>0</v>
      </c>
      <c r="H28" s="121"/>
    </row>
    <row r="29" spans="1:8" ht="30" customHeight="1">
      <c r="A29" s="33">
        <f t="shared" si="0"/>
        <v>24</v>
      </c>
      <c r="B29" s="37" t="s">
        <v>61</v>
      </c>
      <c r="C29" s="36" t="s">
        <v>62</v>
      </c>
      <c r="D29" s="37" t="s">
        <v>8</v>
      </c>
      <c r="E29" s="60" t="s">
        <v>8</v>
      </c>
      <c r="F29" s="124" t="s">
        <v>8</v>
      </c>
      <c r="G29" s="124" t="s">
        <v>8</v>
      </c>
      <c r="H29" s="121"/>
    </row>
    <row r="30" spans="1:8" ht="30" customHeight="1">
      <c r="A30" s="45">
        <f t="shared" si="0"/>
        <v>25</v>
      </c>
      <c r="B30" s="39" t="s">
        <v>63</v>
      </c>
      <c r="C30" s="38" t="s">
        <v>64</v>
      </c>
      <c r="D30" s="39" t="s">
        <v>150</v>
      </c>
      <c r="E30" s="58">
        <f>70+2*2</f>
        <v>74</v>
      </c>
      <c r="F30" s="125"/>
      <c r="G30" s="113">
        <f t="shared" ref="G30" si="7">ROUND(F30*E30,2)</f>
        <v>0</v>
      </c>
      <c r="H30" s="121"/>
    </row>
    <row r="31" spans="1:8" ht="30" customHeight="1">
      <c r="A31" s="33">
        <f t="shared" si="0"/>
        <v>26</v>
      </c>
      <c r="B31" s="37" t="s">
        <v>65</v>
      </c>
      <c r="C31" s="36" t="s">
        <v>66</v>
      </c>
      <c r="D31" s="37" t="s">
        <v>8</v>
      </c>
      <c r="E31" s="60" t="s">
        <v>8</v>
      </c>
      <c r="F31" s="124" t="s">
        <v>8</v>
      </c>
      <c r="G31" s="124" t="s">
        <v>8</v>
      </c>
      <c r="H31" s="121"/>
    </row>
    <row r="32" spans="1:8" ht="30" customHeight="1">
      <c r="A32" s="45">
        <f t="shared" si="0"/>
        <v>27</v>
      </c>
      <c r="B32" s="39" t="s">
        <v>67</v>
      </c>
      <c r="C32" s="38" t="s">
        <v>68</v>
      </c>
      <c r="D32" s="39" t="s">
        <v>150</v>
      </c>
      <c r="E32" s="64">
        <v>44.1</v>
      </c>
      <c r="F32" s="126"/>
      <c r="G32" s="113">
        <f t="shared" ref="G32:G36" si="8">ROUND(F32*E32,2)</f>
        <v>0</v>
      </c>
      <c r="H32" s="121"/>
    </row>
    <row r="33" spans="1:8" ht="49.5" customHeight="1">
      <c r="A33" s="45">
        <f t="shared" si="0"/>
        <v>28</v>
      </c>
      <c r="B33" s="39" t="s">
        <v>343</v>
      </c>
      <c r="C33" s="38" t="s">
        <v>342</v>
      </c>
      <c r="D33" s="39" t="s">
        <v>150</v>
      </c>
      <c r="E33" s="64">
        <v>44.1</v>
      </c>
      <c r="F33" s="126"/>
      <c r="G33" s="113">
        <f t="shared" si="8"/>
        <v>0</v>
      </c>
      <c r="H33" s="121"/>
    </row>
    <row r="34" spans="1:8" ht="30" customHeight="1">
      <c r="A34" s="45">
        <f t="shared" si="0"/>
        <v>29</v>
      </c>
      <c r="B34" s="51" t="s">
        <v>69</v>
      </c>
      <c r="C34" s="41" t="s">
        <v>70</v>
      </c>
      <c r="D34" s="39" t="s">
        <v>150</v>
      </c>
      <c r="E34" s="64">
        <v>3.78</v>
      </c>
      <c r="F34" s="126"/>
      <c r="G34" s="113">
        <f t="shared" si="8"/>
        <v>0</v>
      </c>
      <c r="H34" s="121"/>
    </row>
    <row r="35" spans="1:8" ht="30" customHeight="1">
      <c r="A35" s="45">
        <f t="shared" si="0"/>
        <v>30</v>
      </c>
      <c r="B35" s="51" t="s">
        <v>71</v>
      </c>
      <c r="C35" s="41" t="s">
        <v>72</v>
      </c>
      <c r="D35" s="39" t="s">
        <v>150</v>
      </c>
      <c r="E35" s="64">
        <v>35.409999999999997</v>
      </c>
      <c r="F35" s="126"/>
      <c r="G35" s="113">
        <f t="shared" si="8"/>
        <v>0</v>
      </c>
      <c r="H35" s="121"/>
    </row>
    <row r="36" spans="1:8" ht="30" customHeight="1">
      <c r="A36" s="45">
        <f t="shared" si="0"/>
        <v>31</v>
      </c>
      <c r="B36" s="51" t="s">
        <v>76</v>
      </c>
      <c r="C36" s="41" t="s">
        <v>77</v>
      </c>
      <c r="D36" s="39" t="s">
        <v>150</v>
      </c>
      <c r="E36" s="58">
        <v>68</v>
      </c>
      <c r="F36" s="125"/>
      <c r="G36" s="113">
        <f t="shared" si="8"/>
        <v>0</v>
      </c>
      <c r="H36" s="121"/>
    </row>
    <row r="37" spans="1:8" ht="30" customHeight="1">
      <c r="A37" s="33">
        <f t="shared" si="0"/>
        <v>32</v>
      </c>
      <c r="B37" s="33" t="s">
        <v>78</v>
      </c>
      <c r="C37" s="32" t="s">
        <v>79</v>
      </c>
      <c r="D37" s="33" t="s">
        <v>8</v>
      </c>
      <c r="E37" s="63" t="s">
        <v>8</v>
      </c>
      <c r="F37" s="122" t="s">
        <v>8</v>
      </c>
      <c r="G37" s="122" t="s">
        <v>8</v>
      </c>
      <c r="H37" s="121"/>
    </row>
    <row r="38" spans="1:8" ht="30" customHeight="1">
      <c r="A38" s="33">
        <f t="shared" si="0"/>
        <v>33</v>
      </c>
      <c r="B38" s="37" t="s">
        <v>80</v>
      </c>
      <c r="C38" s="36" t="s">
        <v>81</v>
      </c>
      <c r="D38" s="37" t="s">
        <v>8</v>
      </c>
      <c r="E38" s="60" t="s">
        <v>8</v>
      </c>
      <c r="F38" s="124" t="s">
        <v>8</v>
      </c>
      <c r="G38" s="124" t="s">
        <v>8</v>
      </c>
      <c r="H38" s="121"/>
    </row>
    <row r="39" spans="1:8" ht="30" customHeight="1">
      <c r="A39" s="45">
        <f t="shared" si="0"/>
        <v>34</v>
      </c>
      <c r="B39" s="39" t="s">
        <v>89</v>
      </c>
      <c r="C39" s="38" t="s">
        <v>90</v>
      </c>
      <c r="D39" s="39" t="s">
        <v>41</v>
      </c>
      <c r="E39" s="58">
        <v>4</v>
      </c>
      <c r="F39" s="125"/>
      <c r="G39" s="113">
        <f t="shared" ref="G39:G40" si="9">ROUND(F39*E39,2)</f>
        <v>0</v>
      </c>
      <c r="H39" s="121"/>
    </row>
    <row r="40" spans="1:8" ht="30" customHeight="1">
      <c r="A40" s="45">
        <f t="shared" si="0"/>
        <v>35</v>
      </c>
      <c r="B40" s="39" t="s">
        <v>91</v>
      </c>
      <c r="C40" s="38" t="s">
        <v>92</v>
      </c>
      <c r="D40" s="39" t="s">
        <v>24</v>
      </c>
      <c r="E40" s="58">
        <v>42.6</v>
      </c>
      <c r="F40" s="125"/>
      <c r="G40" s="113">
        <f t="shared" si="9"/>
        <v>0</v>
      </c>
      <c r="H40" s="121"/>
    </row>
    <row r="41" spans="1:8" ht="30" customHeight="1">
      <c r="A41" s="33">
        <f>A40+1</f>
        <v>36</v>
      </c>
      <c r="B41" s="33" t="s">
        <v>101</v>
      </c>
      <c r="C41" s="32" t="s">
        <v>344</v>
      </c>
      <c r="D41" s="33" t="s">
        <v>8</v>
      </c>
      <c r="E41" s="63" t="s">
        <v>8</v>
      </c>
      <c r="F41" s="122"/>
      <c r="G41" s="122"/>
      <c r="H41" s="121"/>
    </row>
    <row r="42" spans="1:8" ht="30" customHeight="1">
      <c r="A42" s="45">
        <f t="shared" si="0"/>
        <v>37</v>
      </c>
      <c r="B42" s="39" t="s">
        <v>228</v>
      </c>
      <c r="C42" s="38" t="s">
        <v>363</v>
      </c>
      <c r="D42" s="39" t="s">
        <v>24</v>
      </c>
      <c r="E42" s="58">
        <v>15.12</v>
      </c>
      <c r="F42" s="125"/>
      <c r="G42" s="113">
        <f t="shared" ref="G42" si="10">ROUND(F42*E42,2)</f>
        <v>0</v>
      </c>
      <c r="H42" s="121"/>
    </row>
    <row r="43" spans="1:8" ht="30" customHeight="1">
      <c r="A43" s="33">
        <f>A42+1</f>
        <v>38</v>
      </c>
      <c r="B43" s="33" t="s">
        <v>107</v>
      </c>
      <c r="C43" s="32" t="s">
        <v>108</v>
      </c>
      <c r="D43" s="33" t="s">
        <v>8</v>
      </c>
      <c r="E43" s="63" t="s">
        <v>8</v>
      </c>
      <c r="F43" s="122" t="s">
        <v>8</v>
      </c>
      <c r="G43" s="122" t="s">
        <v>8</v>
      </c>
      <c r="H43" s="121"/>
    </row>
    <row r="44" spans="1:8" ht="30" customHeight="1">
      <c r="A44" s="33">
        <f t="shared" si="0"/>
        <v>39</v>
      </c>
      <c r="B44" s="37" t="s">
        <v>109</v>
      </c>
      <c r="C44" s="36" t="s">
        <v>110</v>
      </c>
      <c r="D44" s="37" t="s">
        <v>8</v>
      </c>
      <c r="E44" s="60" t="s">
        <v>8</v>
      </c>
      <c r="F44" s="124" t="s">
        <v>8</v>
      </c>
      <c r="G44" s="124" t="s">
        <v>8</v>
      </c>
      <c r="H44" s="121"/>
    </row>
    <row r="45" spans="1:8" ht="30" customHeight="1">
      <c r="A45" s="45">
        <f t="shared" si="0"/>
        <v>40</v>
      </c>
      <c r="B45" s="39" t="s">
        <v>111</v>
      </c>
      <c r="C45" s="38" t="s">
        <v>112</v>
      </c>
      <c r="D45" s="39" t="s">
        <v>8</v>
      </c>
      <c r="E45" s="58" t="s">
        <v>8</v>
      </c>
      <c r="F45" s="125" t="s">
        <v>8</v>
      </c>
      <c r="G45" s="125" t="s">
        <v>8</v>
      </c>
      <c r="H45" s="121"/>
    </row>
    <row r="46" spans="1:8" ht="30" customHeight="1">
      <c r="A46" s="45">
        <f t="shared" si="0"/>
        <v>41</v>
      </c>
      <c r="B46" s="39"/>
      <c r="C46" s="40" t="s">
        <v>156</v>
      </c>
      <c r="D46" s="39" t="s">
        <v>24</v>
      </c>
      <c r="E46" s="64">
        <v>15.21</v>
      </c>
      <c r="F46" s="126"/>
      <c r="G46" s="113">
        <f t="shared" ref="G46:G47" si="11">ROUND(F46*E46,2)</f>
        <v>0</v>
      </c>
      <c r="H46" s="121"/>
    </row>
    <row r="47" spans="1:8" ht="30" customHeight="1">
      <c r="A47" s="45">
        <f t="shared" si="0"/>
        <v>42</v>
      </c>
      <c r="B47" s="39" t="s">
        <v>157</v>
      </c>
      <c r="C47" s="40" t="s">
        <v>158</v>
      </c>
      <c r="D47" s="39" t="s">
        <v>24</v>
      </c>
      <c r="E47" s="64">
        <v>117.2</v>
      </c>
      <c r="F47" s="126"/>
      <c r="G47" s="113">
        <f t="shared" si="11"/>
        <v>0</v>
      </c>
      <c r="H47" s="121"/>
    </row>
    <row r="48" spans="1:8" ht="30" customHeight="1">
      <c r="A48" s="33">
        <f>A47+1</f>
        <v>43</v>
      </c>
      <c r="B48" s="33" t="s">
        <v>117</v>
      </c>
      <c r="C48" s="32" t="s">
        <v>118</v>
      </c>
      <c r="D48" s="33" t="s">
        <v>8</v>
      </c>
      <c r="E48" s="63" t="s">
        <v>8</v>
      </c>
      <c r="F48" s="122" t="s">
        <v>8</v>
      </c>
      <c r="G48" s="122" t="s">
        <v>8</v>
      </c>
      <c r="H48" s="121"/>
    </row>
    <row r="49" spans="1:8" ht="30" customHeight="1">
      <c r="A49" s="33">
        <f t="shared" si="0"/>
        <v>44</v>
      </c>
      <c r="B49" s="37" t="s">
        <v>119</v>
      </c>
      <c r="C49" s="36" t="s">
        <v>120</v>
      </c>
      <c r="D49" s="37" t="s">
        <v>8</v>
      </c>
      <c r="E49" s="60" t="s">
        <v>8</v>
      </c>
      <c r="F49" s="124" t="s">
        <v>8</v>
      </c>
      <c r="G49" s="124" t="s">
        <v>8</v>
      </c>
      <c r="H49" s="121"/>
    </row>
    <row r="50" spans="1:8" ht="30" customHeight="1">
      <c r="A50" s="45">
        <f t="shared" si="0"/>
        <v>45</v>
      </c>
      <c r="B50" s="39" t="s">
        <v>121</v>
      </c>
      <c r="C50" s="38" t="s">
        <v>122</v>
      </c>
      <c r="D50" s="39" t="s">
        <v>24</v>
      </c>
      <c r="E50" s="64">
        <v>64</v>
      </c>
      <c r="F50" s="126"/>
      <c r="G50" s="113">
        <f t="shared" ref="G50:G53" si="12">ROUND(F50*E50,2)</f>
        <v>0</v>
      </c>
      <c r="H50" s="121"/>
    </row>
    <row r="51" spans="1:8" ht="30" customHeight="1">
      <c r="A51" s="45">
        <f t="shared" si="0"/>
        <v>46</v>
      </c>
      <c r="B51" s="39" t="s">
        <v>126</v>
      </c>
      <c r="C51" s="38" t="s">
        <v>127</v>
      </c>
      <c r="D51" s="39" t="s">
        <v>150</v>
      </c>
      <c r="E51" s="64">
        <v>199</v>
      </c>
      <c r="F51" s="126"/>
      <c r="G51" s="113">
        <f t="shared" si="12"/>
        <v>0</v>
      </c>
      <c r="H51" s="121"/>
    </row>
    <row r="52" spans="1:8" ht="30" customHeight="1">
      <c r="A52" s="45">
        <f t="shared" si="0"/>
        <v>47</v>
      </c>
      <c r="B52" s="39" t="s">
        <v>132</v>
      </c>
      <c r="C52" s="38" t="s">
        <v>133</v>
      </c>
      <c r="D52" s="39" t="s">
        <v>41</v>
      </c>
      <c r="E52" s="64">
        <v>12</v>
      </c>
      <c r="F52" s="126"/>
      <c r="G52" s="113">
        <f t="shared" si="12"/>
        <v>0</v>
      </c>
      <c r="H52" s="121"/>
    </row>
    <row r="53" spans="1:8" ht="30" customHeight="1">
      <c r="A53" s="45">
        <f t="shared" si="0"/>
        <v>48</v>
      </c>
      <c r="B53" s="39" t="s">
        <v>134</v>
      </c>
      <c r="C53" s="38" t="s">
        <v>135</v>
      </c>
      <c r="D53" s="39" t="s">
        <v>41</v>
      </c>
      <c r="E53" s="64">
        <v>1</v>
      </c>
      <c r="F53" s="126"/>
      <c r="G53" s="113">
        <f t="shared" si="12"/>
        <v>0</v>
      </c>
      <c r="H53" s="121"/>
    </row>
    <row r="54" spans="1:8" ht="30" customHeight="1">
      <c r="A54" s="33">
        <f t="shared" si="0"/>
        <v>49</v>
      </c>
      <c r="B54" s="33" t="s">
        <v>240</v>
      </c>
      <c r="C54" s="32" t="s">
        <v>239</v>
      </c>
      <c r="D54" s="33" t="s">
        <v>8</v>
      </c>
      <c r="E54" s="63" t="s">
        <v>8</v>
      </c>
      <c r="F54" s="122" t="s">
        <v>8</v>
      </c>
      <c r="G54" s="122" t="s">
        <v>8</v>
      </c>
      <c r="H54" s="121"/>
    </row>
    <row r="55" spans="1:8" ht="30" customHeight="1">
      <c r="A55" s="33">
        <f t="shared" si="0"/>
        <v>50</v>
      </c>
      <c r="B55" s="33" t="s">
        <v>242</v>
      </c>
      <c r="C55" s="32" t="s">
        <v>243</v>
      </c>
      <c r="D55" s="33" t="s">
        <v>8</v>
      </c>
      <c r="E55" s="63" t="s">
        <v>8</v>
      </c>
      <c r="F55" s="122" t="s">
        <v>8</v>
      </c>
      <c r="G55" s="122" t="s">
        <v>8</v>
      </c>
      <c r="H55" s="121"/>
    </row>
    <row r="56" spans="1:8" ht="30" customHeight="1">
      <c r="A56" s="45">
        <f>A55+1</f>
        <v>51</v>
      </c>
      <c r="B56" s="52" t="s">
        <v>229</v>
      </c>
      <c r="C56" s="42" t="s">
        <v>234</v>
      </c>
      <c r="D56" s="39" t="s">
        <v>149</v>
      </c>
      <c r="E56" s="65">
        <v>7.69</v>
      </c>
      <c r="F56" s="127"/>
      <c r="G56" s="113">
        <f t="shared" ref="G56" si="13">ROUND(F56*E56,2)</f>
        <v>0</v>
      </c>
      <c r="H56" s="121"/>
    </row>
    <row r="57" spans="1:8" ht="30" customHeight="1">
      <c r="A57" s="45">
        <f>A56+1</f>
        <v>52</v>
      </c>
      <c r="B57" s="52" t="s">
        <v>230</v>
      </c>
      <c r="C57" s="43" t="s">
        <v>235</v>
      </c>
      <c r="D57" s="39" t="s">
        <v>8</v>
      </c>
      <c r="E57" s="65" t="s">
        <v>8</v>
      </c>
      <c r="F57" s="127" t="s">
        <v>8</v>
      </c>
      <c r="G57" s="127" t="s">
        <v>8</v>
      </c>
      <c r="H57" s="121"/>
    </row>
    <row r="58" spans="1:8" ht="30" customHeight="1">
      <c r="A58" s="45">
        <f t="shared" si="0"/>
        <v>53</v>
      </c>
      <c r="B58" s="52"/>
      <c r="C58" s="43" t="s">
        <v>270</v>
      </c>
      <c r="D58" s="39" t="s">
        <v>24</v>
      </c>
      <c r="E58" s="65">
        <v>3</v>
      </c>
      <c r="F58" s="127"/>
      <c r="G58" s="113">
        <f t="shared" ref="G58:G60" si="14">ROUND(F58*E58,2)</f>
        <v>0</v>
      </c>
      <c r="H58" s="121"/>
    </row>
    <row r="59" spans="1:8" ht="30" customHeight="1">
      <c r="A59" s="45">
        <f t="shared" si="0"/>
        <v>54</v>
      </c>
      <c r="B59" s="52" t="s">
        <v>273</v>
      </c>
      <c r="C59" s="42" t="s">
        <v>271</v>
      </c>
      <c r="D59" s="39" t="s">
        <v>24</v>
      </c>
      <c r="E59" s="66">
        <v>15.21</v>
      </c>
      <c r="F59" s="127"/>
      <c r="G59" s="113">
        <f t="shared" si="14"/>
        <v>0</v>
      </c>
      <c r="H59" s="121"/>
    </row>
    <row r="60" spans="1:8" ht="30" customHeight="1">
      <c r="A60" s="45">
        <f t="shared" si="0"/>
        <v>55</v>
      </c>
      <c r="B60" s="52" t="s">
        <v>231</v>
      </c>
      <c r="C60" s="42" t="s">
        <v>236</v>
      </c>
      <c r="D60" s="39" t="s">
        <v>24</v>
      </c>
      <c r="E60" s="66">
        <v>17.2</v>
      </c>
      <c r="F60" s="128"/>
      <c r="G60" s="113">
        <f t="shared" si="14"/>
        <v>0</v>
      </c>
      <c r="H60" s="121"/>
    </row>
    <row r="61" spans="1:8" ht="30" customHeight="1">
      <c r="A61" s="33">
        <f>A60+1</f>
        <v>56</v>
      </c>
      <c r="B61" s="67" t="s">
        <v>245</v>
      </c>
      <c r="C61" s="44" t="s">
        <v>241</v>
      </c>
      <c r="D61" s="33" t="s">
        <v>8</v>
      </c>
      <c r="E61" s="63" t="s">
        <v>8</v>
      </c>
      <c r="F61" s="122" t="s">
        <v>8</v>
      </c>
      <c r="G61" s="122" t="s">
        <v>8</v>
      </c>
      <c r="H61" s="121"/>
    </row>
    <row r="62" spans="1:8" ht="30" customHeight="1">
      <c r="A62" s="45">
        <f t="shared" si="0"/>
        <v>57</v>
      </c>
      <c r="B62" s="52" t="s">
        <v>232</v>
      </c>
      <c r="C62" s="42" t="s">
        <v>237</v>
      </c>
      <c r="D62" s="45" t="s">
        <v>8</v>
      </c>
      <c r="E62" s="65" t="s">
        <v>8</v>
      </c>
      <c r="F62" s="127" t="s">
        <v>8</v>
      </c>
      <c r="G62" s="127" t="s">
        <v>8</v>
      </c>
      <c r="H62" s="121"/>
    </row>
    <row r="63" spans="1:8" ht="30" customHeight="1">
      <c r="A63" s="45">
        <f t="shared" si="0"/>
        <v>58</v>
      </c>
      <c r="B63" s="52"/>
      <c r="C63" s="42" t="s">
        <v>244</v>
      </c>
      <c r="D63" s="39" t="s">
        <v>150</v>
      </c>
      <c r="E63" s="66">
        <v>121.36</v>
      </c>
      <c r="F63" s="128"/>
      <c r="G63" s="113">
        <f t="shared" ref="G63:G65" si="15">ROUND(F63*E63,2)</f>
        <v>0</v>
      </c>
      <c r="H63" s="121"/>
    </row>
    <row r="64" spans="1:8" ht="25.5" customHeight="1">
      <c r="A64" s="45">
        <f t="shared" si="0"/>
        <v>59</v>
      </c>
      <c r="B64" s="52" t="s">
        <v>233</v>
      </c>
      <c r="C64" s="42" t="s">
        <v>238</v>
      </c>
      <c r="D64" s="39" t="s">
        <v>11</v>
      </c>
      <c r="E64" s="66">
        <v>774</v>
      </c>
      <c r="F64" s="128"/>
      <c r="G64" s="113">
        <f t="shared" si="15"/>
        <v>0</v>
      </c>
      <c r="H64" s="121"/>
    </row>
    <row r="65" spans="1:8" ht="25.5" customHeight="1">
      <c r="A65" s="45">
        <f t="shared" si="0"/>
        <v>60</v>
      </c>
      <c r="B65" s="52" t="s">
        <v>264</v>
      </c>
      <c r="C65" s="42" t="s">
        <v>265</v>
      </c>
      <c r="D65" s="39" t="s">
        <v>150</v>
      </c>
      <c r="E65" s="66">
        <f>E63</f>
        <v>121.36</v>
      </c>
      <c r="F65" s="128"/>
      <c r="G65" s="113">
        <f t="shared" si="15"/>
        <v>0</v>
      </c>
      <c r="H65" s="121"/>
    </row>
    <row r="66" spans="1:8">
      <c r="A66" s="194" t="s">
        <v>584</v>
      </c>
      <c r="B66" s="194"/>
      <c r="C66" s="194"/>
      <c r="D66" s="194"/>
      <c r="E66" s="194"/>
      <c r="F66" s="194"/>
      <c r="G66" s="111">
        <f>ROUND(SUM(G6:G65),2)</f>
        <v>0</v>
      </c>
    </row>
  </sheetData>
  <mergeCells count="10">
    <mergeCell ref="A1:G1"/>
    <mergeCell ref="B3:G3"/>
    <mergeCell ref="A66:F66"/>
    <mergeCell ref="A4:A5"/>
    <mergeCell ref="B4:B5"/>
    <mergeCell ref="C4:C5"/>
    <mergeCell ref="D4:E4"/>
    <mergeCell ref="A2:G2"/>
    <mergeCell ref="F4:F5"/>
    <mergeCell ref="G4:G5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fitToHeight="0" orientation="portrait" r:id="rId1"/>
  <headerFooter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6"/>
  <sheetViews>
    <sheetView view="pageBreakPreview" zoomScaleNormal="100" zoomScaleSheetLayoutView="100" workbookViewId="0">
      <selection sqref="A1:G96"/>
    </sheetView>
  </sheetViews>
  <sheetFormatPr defaultColWidth="9.140625" defaultRowHeight="12.75"/>
  <cols>
    <col min="1" max="1" width="7" style="46" customWidth="1"/>
    <col min="2" max="2" width="15" style="46" customWidth="1"/>
    <col min="3" max="3" width="41.7109375" style="47" customWidth="1"/>
    <col min="4" max="4" width="9.85546875" style="46" customWidth="1"/>
    <col min="5" max="5" width="10.42578125" style="48" customWidth="1"/>
    <col min="6" max="6" width="12.42578125" style="129" customWidth="1"/>
    <col min="7" max="7" width="14.42578125" style="129" bestFit="1" customWidth="1"/>
    <col min="8" max="16384" width="9.140625" style="1"/>
  </cols>
  <sheetData>
    <row r="1" spans="1:8" ht="27" customHeight="1">
      <c r="A1" s="193" t="s">
        <v>631</v>
      </c>
      <c r="B1" s="193"/>
      <c r="C1" s="193"/>
      <c r="D1" s="193"/>
      <c r="E1" s="193"/>
      <c r="F1" s="193"/>
      <c r="G1" s="193"/>
    </row>
    <row r="2" spans="1:8" ht="54" customHeight="1">
      <c r="A2" s="197" t="s">
        <v>624</v>
      </c>
      <c r="B2" s="198"/>
      <c r="C2" s="198"/>
      <c r="D2" s="198"/>
      <c r="E2" s="198"/>
      <c r="F2" s="198"/>
      <c r="G2" s="198"/>
    </row>
    <row r="3" spans="1:8" ht="26.25" customHeight="1">
      <c r="A3" s="130" t="s">
        <v>604</v>
      </c>
      <c r="B3" s="200" t="s">
        <v>220</v>
      </c>
      <c r="C3" s="200"/>
      <c r="D3" s="200"/>
      <c r="E3" s="200"/>
      <c r="F3" s="200"/>
      <c r="G3" s="200"/>
    </row>
    <row r="4" spans="1:8" ht="15.75" customHeight="1">
      <c r="A4" s="205" t="s">
        <v>0</v>
      </c>
      <c r="B4" s="205" t="s">
        <v>1</v>
      </c>
      <c r="C4" s="206" t="s">
        <v>2</v>
      </c>
      <c r="D4" s="205" t="s">
        <v>3</v>
      </c>
      <c r="E4" s="205"/>
      <c r="F4" s="207" t="s">
        <v>516</v>
      </c>
      <c r="G4" s="207" t="s">
        <v>518</v>
      </c>
    </row>
    <row r="5" spans="1:8" ht="15.75" customHeight="1">
      <c r="A5" s="205"/>
      <c r="B5" s="205"/>
      <c r="C5" s="206"/>
      <c r="D5" s="154" t="s">
        <v>4</v>
      </c>
      <c r="E5" s="131" t="s">
        <v>5</v>
      </c>
      <c r="F5" s="209"/>
      <c r="G5" s="209"/>
    </row>
    <row r="6" spans="1:8" ht="30" customHeight="1">
      <c r="A6" s="33">
        <v>1</v>
      </c>
      <c r="B6" s="33" t="s">
        <v>6</v>
      </c>
      <c r="C6" s="32" t="s">
        <v>7</v>
      </c>
      <c r="D6" s="33" t="s">
        <v>8</v>
      </c>
      <c r="E6" s="63" t="s">
        <v>8</v>
      </c>
      <c r="F6" s="122" t="s">
        <v>8</v>
      </c>
      <c r="G6" s="122" t="s">
        <v>8</v>
      </c>
    </row>
    <row r="7" spans="1:8" ht="30" customHeight="1">
      <c r="A7" s="33">
        <f t="shared" ref="A7:A73" si="0">A6+1</f>
        <v>2</v>
      </c>
      <c r="B7" s="33" t="s">
        <v>9</v>
      </c>
      <c r="C7" s="32" t="s">
        <v>10</v>
      </c>
      <c r="D7" s="33" t="s">
        <v>8</v>
      </c>
      <c r="E7" s="63" t="s">
        <v>8</v>
      </c>
      <c r="F7" s="122" t="s">
        <v>8</v>
      </c>
      <c r="G7" s="122" t="s">
        <v>8</v>
      </c>
    </row>
    <row r="8" spans="1:8" ht="30" customHeight="1">
      <c r="A8" s="45">
        <f t="shared" si="0"/>
        <v>3</v>
      </c>
      <c r="B8" s="50"/>
      <c r="C8" s="34" t="s">
        <v>345</v>
      </c>
      <c r="D8" s="35" t="s">
        <v>11</v>
      </c>
      <c r="E8" s="35">
        <v>1</v>
      </c>
      <c r="F8" s="123"/>
      <c r="G8" s="113">
        <f t="shared" ref="G8" si="1">ROUND(F8*E8,2)</f>
        <v>0</v>
      </c>
      <c r="H8" s="121"/>
    </row>
    <row r="9" spans="1:8" ht="30" customHeight="1">
      <c r="A9" s="33">
        <f t="shared" si="0"/>
        <v>4</v>
      </c>
      <c r="B9" s="33" t="s">
        <v>12</v>
      </c>
      <c r="C9" s="32" t="s">
        <v>13</v>
      </c>
      <c r="D9" s="33" t="s">
        <v>8</v>
      </c>
      <c r="E9" s="63" t="s">
        <v>8</v>
      </c>
      <c r="F9" s="122" t="s">
        <v>8</v>
      </c>
      <c r="G9" s="122" t="s">
        <v>8</v>
      </c>
      <c r="H9" s="121"/>
    </row>
    <row r="10" spans="1:8" ht="30" customHeight="1">
      <c r="A10" s="33">
        <f t="shared" si="0"/>
        <v>5</v>
      </c>
      <c r="B10" s="37" t="s">
        <v>14</v>
      </c>
      <c r="C10" s="36" t="s">
        <v>15</v>
      </c>
      <c r="D10" s="37" t="s">
        <v>8</v>
      </c>
      <c r="E10" s="60" t="s">
        <v>8</v>
      </c>
      <c r="F10" s="124" t="s">
        <v>8</v>
      </c>
      <c r="G10" s="124" t="s">
        <v>8</v>
      </c>
      <c r="H10" s="121"/>
    </row>
    <row r="11" spans="1:8" ht="30" customHeight="1">
      <c r="A11" s="45">
        <f t="shared" si="0"/>
        <v>6</v>
      </c>
      <c r="B11" s="39" t="s">
        <v>16</v>
      </c>
      <c r="C11" s="38" t="s">
        <v>17</v>
      </c>
      <c r="D11" s="39" t="s">
        <v>149</v>
      </c>
      <c r="E11" s="58">
        <v>2333.44</v>
      </c>
      <c r="F11" s="125"/>
      <c r="G11" s="113">
        <f t="shared" ref="G11:G13" si="2">ROUND(F11*E11,2)</f>
        <v>0</v>
      </c>
      <c r="H11" s="121"/>
    </row>
    <row r="12" spans="1:8" ht="30" customHeight="1">
      <c r="A12" s="45">
        <f t="shared" si="0"/>
        <v>7</v>
      </c>
      <c r="B12" s="39" t="s">
        <v>18</v>
      </c>
      <c r="C12" s="38" t="s">
        <v>19</v>
      </c>
      <c r="D12" s="39" t="s">
        <v>149</v>
      </c>
      <c r="E12" s="58">
        <v>122.82</v>
      </c>
      <c r="F12" s="125"/>
      <c r="G12" s="113">
        <f t="shared" si="2"/>
        <v>0</v>
      </c>
      <c r="H12" s="121"/>
    </row>
    <row r="13" spans="1:8" ht="30" customHeight="1">
      <c r="A13" s="45">
        <f t="shared" si="0"/>
        <v>8</v>
      </c>
      <c r="B13" s="39" t="s">
        <v>20</v>
      </c>
      <c r="C13" s="38" t="s">
        <v>21</v>
      </c>
      <c r="D13" s="39" t="s">
        <v>149</v>
      </c>
      <c r="E13" s="58">
        <v>950.83</v>
      </c>
      <c r="F13" s="125"/>
      <c r="G13" s="113">
        <f t="shared" si="2"/>
        <v>0</v>
      </c>
      <c r="H13" s="121"/>
    </row>
    <row r="14" spans="1:8" ht="30" customHeight="1">
      <c r="A14" s="45">
        <f t="shared" si="0"/>
        <v>9</v>
      </c>
      <c r="B14" s="39" t="s">
        <v>22</v>
      </c>
      <c r="C14" s="38" t="s">
        <v>23</v>
      </c>
      <c r="D14" s="39" t="s">
        <v>8</v>
      </c>
      <c r="E14" s="58" t="s">
        <v>8</v>
      </c>
      <c r="F14" s="125" t="s">
        <v>8</v>
      </c>
      <c r="G14" s="125" t="s">
        <v>8</v>
      </c>
      <c r="H14" s="121"/>
    </row>
    <row r="15" spans="1:8" ht="30" customHeight="1">
      <c r="A15" s="45">
        <f t="shared" si="0"/>
        <v>10</v>
      </c>
      <c r="B15" s="39"/>
      <c r="C15" s="40" t="s">
        <v>153</v>
      </c>
      <c r="D15" s="39" t="s">
        <v>24</v>
      </c>
      <c r="E15" s="58">
        <v>476</v>
      </c>
      <c r="F15" s="125"/>
      <c r="G15" s="113">
        <f t="shared" ref="G15" si="3">ROUND(F15*E15,2)</f>
        <v>0</v>
      </c>
      <c r="H15" s="121"/>
    </row>
    <row r="16" spans="1:8" ht="30" customHeight="1">
      <c r="A16" s="33">
        <f t="shared" si="0"/>
        <v>11</v>
      </c>
      <c r="B16" s="37" t="s">
        <v>25</v>
      </c>
      <c r="C16" s="36" t="s">
        <v>26</v>
      </c>
      <c r="D16" s="37" t="s">
        <v>8</v>
      </c>
      <c r="E16" s="60" t="s">
        <v>8</v>
      </c>
      <c r="F16" s="124" t="s">
        <v>8</v>
      </c>
      <c r="G16" s="124" t="s">
        <v>8</v>
      </c>
      <c r="H16" s="121"/>
    </row>
    <row r="17" spans="1:8" ht="30" customHeight="1">
      <c r="A17" s="45">
        <f t="shared" si="0"/>
        <v>12</v>
      </c>
      <c r="B17" s="39" t="s">
        <v>27</v>
      </c>
      <c r="C17" s="38" t="s">
        <v>28</v>
      </c>
      <c r="D17" s="35" t="s">
        <v>11</v>
      </c>
      <c r="E17" s="58">
        <v>2</v>
      </c>
      <c r="F17" s="125"/>
      <c r="G17" s="113">
        <f t="shared" ref="G17" si="4">ROUND(F17*E17,2)</f>
        <v>0</v>
      </c>
      <c r="H17" s="121"/>
    </row>
    <row r="18" spans="1:8" ht="30" customHeight="1">
      <c r="A18" s="33">
        <f t="shared" si="0"/>
        <v>13</v>
      </c>
      <c r="B18" s="37" t="s">
        <v>29</v>
      </c>
      <c r="C18" s="36" t="s">
        <v>30</v>
      </c>
      <c r="D18" s="37" t="s">
        <v>8</v>
      </c>
      <c r="E18" s="60" t="s">
        <v>8</v>
      </c>
      <c r="F18" s="124" t="s">
        <v>8</v>
      </c>
      <c r="G18" s="124" t="s">
        <v>8</v>
      </c>
      <c r="H18" s="121"/>
    </row>
    <row r="19" spans="1:8" ht="30" customHeight="1">
      <c r="A19" s="45">
        <f t="shared" si="0"/>
        <v>14</v>
      </c>
      <c r="B19" s="39" t="s">
        <v>31</v>
      </c>
      <c r="C19" s="38" t="s">
        <v>218</v>
      </c>
      <c r="D19" s="39" t="s">
        <v>150</v>
      </c>
      <c r="E19" s="58">
        <f>93*6</f>
        <v>558</v>
      </c>
      <c r="F19" s="125"/>
      <c r="G19" s="113">
        <f t="shared" ref="G19" si="5">ROUND(F19*E19,2)</f>
        <v>0</v>
      </c>
      <c r="H19" s="121"/>
    </row>
    <row r="20" spans="1:8" ht="30" customHeight="1">
      <c r="A20" s="33">
        <f t="shared" si="0"/>
        <v>15</v>
      </c>
      <c r="B20" s="33" t="s">
        <v>32</v>
      </c>
      <c r="C20" s="32" t="s">
        <v>33</v>
      </c>
      <c r="D20" s="33" t="s">
        <v>8</v>
      </c>
      <c r="E20" s="63" t="s">
        <v>8</v>
      </c>
      <c r="F20" s="122" t="s">
        <v>8</v>
      </c>
      <c r="G20" s="122" t="s">
        <v>8</v>
      </c>
      <c r="H20" s="121"/>
    </row>
    <row r="21" spans="1:8" ht="30" customHeight="1">
      <c r="A21" s="33">
        <f t="shared" si="0"/>
        <v>16</v>
      </c>
      <c r="B21" s="37" t="s">
        <v>34</v>
      </c>
      <c r="C21" s="36" t="s">
        <v>35</v>
      </c>
      <c r="D21" s="37" t="s">
        <v>8</v>
      </c>
      <c r="E21" s="60" t="s">
        <v>8</v>
      </c>
      <c r="F21" s="124" t="s">
        <v>8</v>
      </c>
      <c r="G21" s="124" t="s">
        <v>8</v>
      </c>
      <c r="H21" s="121"/>
    </row>
    <row r="22" spans="1:8" ht="30" customHeight="1">
      <c r="A22" s="45">
        <f t="shared" si="0"/>
        <v>17</v>
      </c>
      <c r="B22" s="39" t="s">
        <v>36</v>
      </c>
      <c r="C22" s="38" t="s">
        <v>37</v>
      </c>
      <c r="D22" s="39" t="s">
        <v>38</v>
      </c>
      <c r="E22" s="58">
        <v>140912.1</v>
      </c>
      <c r="F22" s="125"/>
      <c r="G22" s="113">
        <f t="shared" ref="G22:G23" si="6">ROUND(F22*E22,2)</f>
        <v>0</v>
      </c>
      <c r="H22" s="121"/>
    </row>
    <row r="23" spans="1:8" ht="30" customHeight="1">
      <c r="A23" s="45">
        <f t="shared" si="0"/>
        <v>18</v>
      </c>
      <c r="B23" s="39" t="s">
        <v>39</v>
      </c>
      <c r="C23" s="38" t="s">
        <v>40</v>
      </c>
      <c r="D23" s="39" t="s">
        <v>41</v>
      </c>
      <c r="E23" s="58">
        <v>224</v>
      </c>
      <c r="F23" s="125"/>
      <c r="G23" s="113">
        <f t="shared" si="6"/>
        <v>0</v>
      </c>
      <c r="H23" s="121"/>
    </row>
    <row r="24" spans="1:8" ht="30" customHeight="1">
      <c r="A24" s="45">
        <f t="shared" si="0"/>
        <v>19</v>
      </c>
      <c r="B24" s="39" t="s">
        <v>42</v>
      </c>
      <c r="C24" s="38" t="s">
        <v>43</v>
      </c>
      <c r="D24" s="39" t="s">
        <v>8</v>
      </c>
      <c r="E24" s="58" t="s">
        <v>8</v>
      </c>
      <c r="F24" s="125" t="s">
        <v>8</v>
      </c>
      <c r="G24" s="125" t="s">
        <v>8</v>
      </c>
      <c r="H24" s="121"/>
    </row>
    <row r="25" spans="1:8" ht="30" customHeight="1">
      <c r="A25" s="45">
        <f t="shared" si="0"/>
        <v>20</v>
      </c>
      <c r="B25" s="39"/>
      <c r="C25" s="40" t="s">
        <v>44</v>
      </c>
      <c r="D25" s="39" t="s">
        <v>38</v>
      </c>
      <c r="E25" s="58">
        <v>16524</v>
      </c>
      <c r="F25" s="125"/>
      <c r="G25" s="113">
        <f t="shared" ref="G25" si="7">ROUND(F25*E25,2)</f>
        <v>0</v>
      </c>
      <c r="H25" s="121"/>
    </row>
    <row r="26" spans="1:8" ht="30" customHeight="1">
      <c r="A26" s="33">
        <f t="shared" si="0"/>
        <v>21</v>
      </c>
      <c r="B26" s="33" t="s">
        <v>45</v>
      </c>
      <c r="C26" s="32" t="s">
        <v>46</v>
      </c>
      <c r="D26" s="33" t="s">
        <v>8</v>
      </c>
      <c r="E26" s="63" t="s">
        <v>8</v>
      </c>
      <c r="F26" s="122" t="s">
        <v>8</v>
      </c>
      <c r="G26" s="122" t="s">
        <v>8</v>
      </c>
      <c r="H26" s="121"/>
    </row>
    <row r="27" spans="1:8" ht="30" customHeight="1">
      <c r="A27" s="33">
        <f t="shared" si="0"/>
        <v>22</v>
      </c>
      <c r="B27" s="37" t="s">
        <v>47</v>
      </c>
      <c r="C27" s="36" t="s">
        <v>48</v>
      </c>
      <c r="D27" s="37" t="s">
        <v>8</v>
      </c>
      <c r="E27" s="60" t="s">
        <v>8</v>
      </c>
      <c r="F27" s="124" t="s">
        <v>8</v>
      </c>
      <c r="G27" s="124" t="s">
        <v>8</v>
      </c>
      <c r="H27" s="121"/>
    </row>
    <row r="28" spans="1:8" ht="30" customHeight="1">
      <c r="A28" s="45">
        <f t="shared" si="0"/>
        <v>23</v>
      </c>
      <c r="B28" s="37"/>
      <c r="C28" s="40" t="s">
        <v>154</v>
      </c>
      <c r="D28" s="39" t="s">
        <v>149</v>
      </c>
      <c r="E28" s="58">
        <v>181</v>
      </c>
      <c r="F28" s="125"/>
      <c r="G28" s="113">
        <f t="shared" ref="G28:G35" si="8">ROUND(F28*E28,2)</f>
        <v>0</v>
      </c>
      <c r="H28" s="121"/>
    </row>
    <row r="29" spans="1:8" ht="30" customHeight="1">
      <c r="A29" s="45">
        <f>A27+1</f>
        <v>23</v>
      </c>
      <c r="B29" s="37"/>
      <c r="C29" s="40" t="s">
        <v>216</v>
      </c>
      <c r="D29" s="39" t="s">
        <v>149</v>
      </c>
      <c r="E29" s="58">
        <v>27</v>
      </c>
      <c r="F29" s="125"/>
      <c r="G29" s="113">
        <f t="shared" si="8"/>
        <v>0</v>
      </c>
      <c r="H29" s="121"/>
    </row>
    <row r="30" spans="1:8" ht="30" customHeight="1">
      <c r="A30" s="45">
        <f>A28+1</f>
        <v>24</v>
      </c>
      <c r="B30" s="37"/>
      <c r="C30" s="40" t="s">
        <v>143</v>
      </c>
      <c r="D30" s="39" t="s">
        <v>149</v>
      </c>
      <c r="E30" s="58">
        <v>217</v>
      </c>
      <c r="F30" s="125"/>
      <c r="G30" s="113">
        <f t="shared" si="8"/>
        <v>0</v>
      </c>
      <c r="H30" s="121"/>
    </row>
    <row r="31" spans="1:8" ht="30" customHeight="1">
      <c r="A31" s="45">
        <f t="shared" si="0"/>
        <v>25</v>
      </c>
      <c r="B31" s="39"/>
      <c r="C31" s="40" t="s">
        <v>155</v>
      </c>
      <c r="D31" s="39" t="s">
        <v>149</v>
      </c>
      <c r="E31" s="58">
        <v>137.80000000000001</v>
      </c>
      <c r="F31" s="125"/>
      <c r="G31" s="113">
        <f t="shared" si="8"/>
        <v>0</v>
      </c>
      <c r="H31" s="121"/>
    </row>
    <row r="32" spans="1:8" ht="30" customHeight="1">
      <c r="A32" s="45">
        <f t="shared" si="0"/>
        <v>26</v>
      </c>
      <c r="B32" s="39"/>
      <c r="C32" s="40" t="s">
        <v>144</v>
      </c>
      <c r="D32" s="39" t="s">
        <v>149</v>
      </c>
      <c r="E32" s="58">
        <v>215.2</v>
      </c>
      <c r="F32" s="125"/>
      <c r="G32" s="113">
        <f t="shared" si="8"/>
        <v>0</v>
      </c>
      <c r="H32" s="121"/>
    </row>
    <row r="33" spans="1:8" ht="30" customHeight="1">
      <c r="A33" s="45">
        <f t="shared" si="0"/>
        <v>27</v>
      </c>
      <c r="B33" s="39"/>
      <c r="C33" s="40" t="s">
        <v>152</v>
      </c>
      <c r="D33" s="39" t="s">
        <v>149</v>
      </c>
      <c r="E33" s="58">
        <v>89.2</v>
      </c>
      <c r="F33" s="125"/>
      <c r="G33" s="113">
        <f t="shared" si="8"/>
        <v>0</v>
      </c>
      <c r="H33" s="121"/>
    </row>
    <row r="34" spans="1:8" ht="30" customHeight="1">
      <c r="A34" s="45">
        <f t="shared" si="0"/>
        <v>28</v>
      </c>
      <c r="B34" s="37"/>
      <c r="C34" s="40" t="s">
        <v>151</v>
      </c>
      <c r="D34" s="39" t="s">
        <v>149</v>
      </c>
      <c r="E34" s="58">
        <v>22</v>
      </c>
      <c r="F34" s="125"/>
      <c r="G34" s="113">
        <f t="shared" si="8"/>
        <v>0</v>
      </c>
      <c r="H34" s="121"/>
    </row>
    <row r="35" spans="1:8" ht="30" customHeight="1">
      <c r="A35" s="45">
        <f t="shared" si="0"/>
        <v>29</v>
      </c>
      <c r="B35" s="39"/>
      <c r="C35" s="40" t="s">
        <v>272</v>
      </c>
      <c r="D35" s="39" t="s">
        <v>149</v>
      </c>
      <c r="E35" s="58">
        <v>6.7</v>
      </c>
      <c r="F35" s="125"/>
      <c r="G35" s="113">
        <f t="shared" si="8"/>
        <v>0</v>
      </c>
      <c r="H35" s="121"/>
    </row>
    <row r="36" spans="1:8" ht="30" customHeight="1">
      <c r="A36" s="33">
        <f t="shared" si="0"/>
        <v>30</v>
      </c>
      <c r="B36" s="37" t="s">
        <v>49</v>
      </c>
      <c r="C36" s="36" t="s">
        <v>50</v>
      </c>
      <c r="D36" s="37" t="s">
        <v>8</v>
      </c>
      <c r="E36" s="37" t="s">
        <v>8</v>
      </c>
      <c r="F36" s="124" t="s">
        <v>8</v>
      </c>
      <c r="G36" s="124" t="s">
        <v>8</v>
      </c>
      <c r="H36" s="121"/>
    </row>
    <row r="37" spans="1:8" ht="30" customHeight="1">
      <c r="A37" s="45">
        <f t="shared" si="0"/>
        <v>31</v>
      </c>
      <c r="B37" s="39"/>
      <c r="C37" s="40" t="s">
        <v>145</v>
      </c>
      <c r="D37" s="39" t="s">
        <v>149</v>
      </c>
      <c r="E37" s="64">
        <v>53.02</v>
      </c>
      <c r="F37" s="126"/>
      <c r="G37" s="113">
        <f t="shared" ref="G37:G38" si="9">ROUND(F37*E37,2)</f>
        <v>0</v>
      </c>
      <c r="H37" s="121"/>
    </row>
    <row r="38" spans="1:8" ht="30" customHeight="1">
      <c r="A38" s="45">
        <f t="shared" si="0"/>
        <v>32</v>
      </c>
      <c r="B38" s="39"/>
      <c r="C38" s="40" t="s">
        <v>146</v>
      </c>
      <c r="D38" s="39" t="s">
        <v>149</v>
      </c>
      <c r="E38" s="64">
        <v>3.95</v>
      </c>
      <c r="F38" s="126"/>
      <c r="G38" s="113">
        <f t="shared" si="9"/>
        <v>0</v>
      </c>
      <c r="H38" s="121"/>
    </row>
    <row r="39" spans="1:8" ht="30" customHeight="1">
      <c r="A39" s="33">
        <f t="shared" si="0"/>
        <v>33</v>
      </c>
      <c r="B39" s="37" t="s">
        <v>51</v>
      </c>
      <c r="C39" s="36" t="s">
        <v>52</v>
      </c>
      <c r="D39" s="37" t="s">
        <v>8</v>
      </c>
      <c r="E39" s="60" t="s">
        <v>8</v>
      </c>
      <c r="F39" s="124" t="s">
        <v>8</v>
      </c>
      <c r="G39" s="124" t="s">
        <v>8</v>
      </c>
      <c r="H39" s="121"/>
    </row>
    <row r="40" spans="1:8" ht="30" customHeight="1">
      <c r="A40" s="45">
        <f t="shared" si="0"/>
        <v>34</v>
      </c>
      <c r="B40" s="39" t="s">
        <v>53</v>
      </c>
      <c r="C40" s="38" t="s">
        <v>54</v>
      </c>
      <c r="D40" s="39" t="s">
        <v>41</v>
      </c>
      <c r="E40" s="64">
        <v>88</v>
      </c>
      <c r="F40" s="126"/>
      <c r="G40" s="113">
        <f t="shared" ref="G40" si="10">ROUND(F40*E40,2)</f>
        <v>0</v>
      </c>
      <c r="H40" s="121"/>
    </row>
    <row r="41" spans="1:8" ht="30" customHeight="1">
      <c r="A41" s="33">
        <f t="shared" si="0"/>
        <v>35</v>
      </c>
      <c r="B41" s="33" t="s">
        <v>55</v>
      </c>
      <c r="C41" s="32" t="s">
        <v>56</v>
      </c>
      <c r="D41" s="33" t="s">
        <v>8</v>
      </c>
      <c r="E41" s="63" t="s">
        <v>8</v>
      </c>
      <c r="F41" s="122" t="s">
        <v>8</v>
      </c>
      <c r="G41" s="122" t="s">
        <v>8</v>
      </c>
      <c r="H41" s="121"/>
    </row>
    <row r="42" spans="1:8" ht="30" customHeight="1">
      <c r="A42" s="33">
        <f t="shared" si="0"/>
        <v>36</v>
      </c>
      <c r="B42" s="37" t="s">
        <v>57</v>
      </c>
      <c r="C42" s="36" t="s">
        <v>58</v>
      </c>
      <c r="D42" s="37" t="s">
        <v>8</v>
      </c>
      <c r="E42" s="60" t="s">
        <v>8</v>
      </c>
      <c r="F42" s="124" t="s">
        <v>8</v>
      </c>
      <c r="G42" s="124" t="s">
        <v>8</v>
      </c>
      <c r="H42" s="121"/>
    </row>
    <row r="43" spans="1:8" ht="30" customHeight="1">
      <c r="A43" s="45">
        <f t="shared" si="0"/>
        <v>37</v>
      </c>
      <c r="B43" s="39" t="s">
        <v>59</v>
      </c>
      <c r="C43" s="38" t="s">
        <v>60</v>
      </c>
      <c r="D43" s="39" t="s">
        <v>150</v>
      </c>
      <c r="E43" s="64">
        <f>516.2+17.6</f>
        <v>533.80000000000007</v>
      </c>
      <c r="F43" s="126"/>
      <c r="G43" s="113">
        <f t="shared" ref="G43" si="11">ROUND(F43*E43,2)</f>
        <v>0</v>
      </c>
      <c r="H43" s="121"/>
    </row>
    <row r="44" spans="1:8" ht="30" customHeight="1">
      <c r="A44" s="33">
        <f t="shared" si="0"/>
        <v>38</v>
      </c>
      <c r="B44" s="37" t="s">
        <v>61</v>
      </c>
      <c r="C44" s="36" t="s">
        <v>62</v>
      </c>
      <c r="D44" s="37" t="s">
        <v>8</v>
      </c>
      <c r="E44" s="60" t="s">
        <v>8</v>
      </c>
      <c r="F44" s="124" t="s">
        <v>8</v>
      </c>
      <c r="G44" s="124" t="s">
        <v>8</v>
      </c>
      <c r="H44" s="121"/>
    </row>
    <row r="45" spans="1:8" ht="30" customHeight="1">
      <c r="A45" s="45">
        <f t="shared" si="0"/>
        <v>39</v>
      </c>
      <c r="B45" s="39" t="s">
        <v>63</v>
      </c>
      <c r="C45" s="38" t="s">
        <v>64</v>
      </c>
      <c r="D45" s="39" t="s">
        <v>150</v>
      </c>
      <c r="E45" s="58">
        <v>562.02</v>
      </c>
      <c r="F45" s="125"/>
      <c r="G45" s="113">
        <f t="shared" ref="G45" si="12">ROUND(F45*E45,2)</f>
        <v>0</v>
      </c>
      <c r="H45" s="121"/>
    </row>
    <row r="46" spans="1:8" ht="30" customHeight="1">
      <c r="A46" s="33">
        <f t="shared" si="0"/>
        <v>40</v>
      </c>
      <c r="B46" s="37" t="s">
        <v>65</v>
      </c>
      <c r="C46" s="36" t="s">
        <v>66</v>
      </c>
      <c r="D46" s="37" t="s">
        <v>8</v>
      </c>
      <c r="E46" s="60" t="s">
        <v>8</v>
      </c>
      <c r="F46" s="124" t="s">
        <v>8</v>
      </c>
      <c r="G46" s="124" t="s">
        <v>8</v>
      </c>
      <c r="H46" s="121"/>
    </row>
    <row r="47" spans="1:8" ht="30" customHeight="1">
      <c r="A47" s="45">
        <f t="shared" si="0"/>
        <v>41</v>
      </c>
      <c r="B47" s="39" t="s">
        <v>67</v>
      </c>
      <c r="C47" s="38" t="s">
        <v>68</v>
      </c>
      <c r="D47" s="39" t="s">
        <v>150</v>
      </c>
      <c r="E47" s="64">
        <v>240.23</v>
      </c>
      <c r="F47" s="126"/>
      <c r="G47" s="113">
        <f t="shared" ref="G47:G51" si="13">ROUND(F47*E47,2)</f>
        <v>0</v>
      </c>
      <c r="H47" s="121"/>
    </row>
    <row r="48" spans="1:8" ht="38.25">
      <c r="A48" s="45">
        <f t="shared" si="0"/>
        <v>42</v>
      </c>
      <c r="B48" s="39" t="s">
        <v>343</v>
      </c>
      <c r="C48" s="38" t="s">
        <v>342</v>
      </c>
      <c r="D48" s="39" t="s">
        <v>150</v>
      </c>
      <c r="E48" s="64">
        <f>E47</f>
        <v>240.23</v>
      </c>
      <c r="F48" s="126"/>
      <c r="G48" s="113">
        <f t="shared" si="13"/>
        <v>0</v>
      </c>
      <c r="H48" s="121"/>
    </row>
    <row r="49" spans="1:8" ht="30" customHeight="1">
      <c r="A49" s="45">
        <f t="shared" si="0"/>
        <v>43</v>
      </c>
      <c r="B49" s="51" t="s">
        <v>69</v>
      </c>
      <c r="C49" s="41" t="s">
        <v>70</v>
      </c>
      <c r="D49" s="39" t="s">
        <v>150</v>
      </c>
      <c r="E49" s="64">
        <v>9.61</v>
      </c>
      <c r="F49" s="126"/>
      <c r="G49" s="113">
        <f t="shared" si="13"/>
        <v>0</v>
      </c>
      <c r="H49" s="121"/>
    </row>
    <row r="50" spans="1:8" ht="30" customHeight="1">
      <c r="A50" s="45">
        <f t="shared" si="0"/>
        <v>44</v>
      </c>
      <c r="B50" s="51" t="s">
        <v>71</v>
      </c>
      <c r="C50" s="41" t="s">
        <v>349</v>
      </c>
      <c r="D50" s="39" t="s">
        <v>150</v>
      </c>
      <c r="E50" s="64">
        <v>357.67</v>
      </c>
      <c r="F50" s="126"/>
      <c r="G50" s="113">
        <f t="shared" si="13"/>
        <v>0</v>
      </c>
      <c r="H50" s="121"/>
    </row>
    <row r="51" spans="1:8" ht="30" customHeight="1">
      <c r="A51" s="45">
        <f t="shared" si="0"/>
        <v>45</v>
      </c>
      <c r="B51" s="51" t="s">
        <v>73</v>
      </c>
      <c r="C51" s="41" t="s">
        <v>74</v>
      </c>
      <c r="D51" s="39" t="s">
        <v>150</v>
      </c>
      <c r="E51" s="58">
        <v>46.47</v>
      </c>
      <c r="F51" s="125"/>
      <c r="G51" s="113">
        <f t="shared" si="13"/>
        <v>0</v>
      </c>
      <c r="H51" s="121"/>
    </row>
    <row r="52" spans="1:8" ht="30" customHeight="1">
      <c r="A52" s="33">
        <f>A51+1</f>
        <v>46</v>
      </c>
      <c r="B52" s="33" t="s">
        <v>78</v>
      </c>
      <c r="C52" s="32" t="s">
        <v>79</v>
      </c>
      <c r="D52" s="33" t="s">
        <v>8</v>
      </c>
      <c r="E52" s="63" t="s">
        <v>8</v>
      </c>
      <c r="F52" s="122" t="s">
        <v>8</v>
      </c>
      <c r="G52" s="122" t="s">
        <v>8</v>
      </c>
      <c r="H52" s="121"/>
    </row>
    <row r="53" spans="1:8" ht="30" customHeight="1">
      <c r="A53" s="33">
        <f t="shared" si="0"/>
        <v>47</v>
      </c>
      <c r="B53" s="37" t="s">
        <v>80</v>
      </c>
      <c r="C53" s="36" t="s">
        <v>81</v>
      </c>
      <c r="D53" s="37" t="s">
        <v>8</v>
      </c>
      <c r="E53" s="60" t="s">
        <v>8</v>
      </c>
      <c r="F53" s="124" t="s">
        <v>8</v>
      </c>
      <c r="G53" s="124" t="s">
        <v>8</v>
      </c>
      <c r="H53" s="121"/>
    </row>
    <row r="54" spans="1:8" ht="30" customHeight="1">
      <c r="A54" s="45">
        <f t="shared" si="0"/>
        <v>48</v>
      </c>
      <c r="B54" s="39" t="s">
        <v>82</v>
      </c>
      <c r="C54" s="38" t="s">
        <v>83</v>
      </c>
      <c r="D54" s="35" t="s">
        <v>11</v>
      </c>
      <c r="E54" s="58">
        <v>5</v>
      </c>
      <c r="F54" s="125"/>
      <c r="G54" s="113">
        <f t="shared" ref="G54" si="14">ROUND(F54*E54,2)</f>
        <v>0</v>
      </c>
      <c r="H54" s="121"/>
    </row>
    <row r="55" spans="1:8" ht="30" customHeight="1">
      <c r="A55" s="170">
        <f t="shared" si="0"/>
        <v>49</v>
      </c>
      <c r="B55" s="51" t="s">
        <v>450</v>
      </c>
      <c r="C55" s="41" t="s">
        <v>451</v>
      </c>
      <c r="D55" s="39" t="s">
        <v>8</v>
      </c>
      <c r="E55" s="58" t="s">
        <v>8</v>
      </c>
      <c r="F55" s="125" t="s">
        <v>8</v>
      </c>
      <c r="G55" s="125" t="s">
        <v>8</v>
      </c>
      <c r="H55" s="121"/>
    </row>
    <row r="56" spans="1:8" ht="30" customHeight="1">
      <c r="A56" s="45">
        <f t="shared" si="0"/>
        <v>50</v>
      </c>
      <c r="B56" s="39"/>
      <c r="C56" s="40" t="s">
        <v>84</v>
      </c>
      <c r="D56" s="39" t="s">
        <v>24</v>
      </c>
      <c r="E56" s="58">
        <v>40</v>
      </c>
      <c r="F56" s="125"/>
      <c r="G56" s="113">
        <f t="shared" ref="G56:G62" si="15">ROUND(F56*E56,2)</f>
        <v>0</v>
      </c>
      <c r="H56" s="121"/>
    </row>
    <row r="57" spans="1:8" ht="30" customHeight="1">
      <c r="A57" s="45">
        <f t="shared" si="0"/>
        <v>51</v>
      </c>
      <c r="B57" s="39"/>
      <c r="C57" s="40" t="s">
        <v>85</v>
      </c>
      <c r="D57" s="39" t="s">
        <v>41</v>
      </c>
      <c r="E57" s="58">
        <v>5</v>
      </c>
      <c r="F57" s="125"/>
      <c r="G57" s="113">
        <f t="shared" si="15"/>
        <v>0</v>
      </c>
      <c r="H57" s="121"/>
    </row>
    <row r="58" spans="1:8" ht="30" customHeight="1">
      <c r="A58" s="45">
        <f t="shared" si="0"/>
        <v>52</v>
      </c>
      <c r="B58" s="39"/>
      <c r="C58" s="40" t="s">
        <v>86</v>
      </c>
      <c r="D58" s="39" t="s">
        <v>41</v>
      </c>
      <c r="E58" s="58">
        <v>1</v>
      </c>
      <c r="F58" s="125"/>
      <c r="G58" s="113">
        <f t="shared" si="15"/>
        <v>0</v>
      </c>
      <c r="H58" s="121"/>
    </row>
    <row r="59" spans="1:8" ht="30" customHeight="1">
      <c r="A59" s="45">
        <f t="shared" si="0"/>
        <v>53</v>
      </c>
      <c r="B59" s="39" t="s">
        <v>87</v>
      </c>
      <c r="C59" s="38" t="s">
        <v>88</v>
      </c>
      <c r="D59" s="39" t="s">
        <v>24</v>
      </c>
      <c r="E59" s="58">
        <v>12.5</v>
      </c>
      <c r="F59" s="125"/>
      <c r="G59" s="113">
        <f t="shared" si="15"/>
        <v>0</v>
      </c>
      <c r="H59" s="121"/>
    </row>
    <row r="60" spans="1:8" ht="30" customHeight="1">
      <c r="A60" s="45">
        <f t="shared" si="0"/>
        <v>54</v>
      </c>
      <c r="B60" s="39" t="s">
        <v>89</v>
      </c>
      <c r="C60" s="38" t="s">
        <v>90</v>
      </c>
      <c r="D60" s="39" t="s">
        <v>41</v>
      </c>
      <c r="E60" s="58">
        <v>2</v>
      </c>
      <c r="F60" s="125"/>
      <c r="G60" s="113">
        <f t="shared" si="15"/>
        <v>0</v>
      </c>
      <c r="H60" s="121"/>
    </row>
    <row r="61" spans="1:8" ht="30" customHeight="1">
      <c r="A61" s="45">
        <f t="shared" si="0"/>
        <v>55</v>
      </c>
      <c r="B61" s="39" t="s">
        <v>91</v>
      </c>
      <c r="C61" s="38" t="s">
        <v>92</v>
      </c>
      <c r="D61" s="39" t="s">
        <v>24</v>
      </c>
      <c r="E61" s="58">
        <v>65</v>
      </c>
      <c r="F61" s="125"/>
      <c r="G61" s="113">
        <f t="shared" si="15"/>
        <v>0</v>
      </c>
      <c r="H61" s="121"/>
    </row>
    <row r="62" spans="1:8" ht="30" customHeight="1">
      <c r="A62" s="45">
        <f t="shared" si="0"/>
        <v>56</v>
      </c>
      <c r="B62" s="39" t="s">
        <v>93</v>
      </c>
      <c r="C62" s="38" t="s">
        <v>94</v>
      </c>
      <c r="D62" s="39" t="s">
        <v>150</v>
      </c>
      <c r="E62" s="58">
        <v>226.28</v>
      </c>
      <c r="F62" s="125"/>
      <c r="G62" s="113">
        <f t="shared" si="15"/>
        <v>0</v>
      </c>
      <c r="H62" s="121"/>
    </row>
    <row r="63" spans="1:8" ht="30" customHeight="1">
      <c r="A63" s="33">
        <f>A62+1</f>
        <v>57</v>
      </c>
      <c r="B63" s="33" t="s">
        <v>95</v>
      </c>
      <c r="C63" s="32" t="s">
        <v>96</v>
      </c>
      <c r="D63" s="33" t="s">
        <v>8</v>
      </c>
      <c r="E63" s="63" t="s">
        <v>8</v>
      </c>
      <c r="F63" s="122" t="s">
        <v>8</v>
      </c>
      <c r="G63" s="122" t="s">
        <v>8</v>
      </c>
      <c r="H63" s="121"/>
    </row>
    <row r="64" spans="1:8" ht="30" customHeight="1">
      <c r="A64" s="33">
        <f>A63+1</f>
        <v>58</v>
      </c>
      <c r="B64" s="37" t="s">
        <v>97</v>
      </c>
      <c r="C64" s="36" t="s">
        <v>98</v>
      </c>
      <c r="D64" s="37" t="s">
        <v>8</v>
      </c>
      <c r="E64" s="60" t="s">
        <v>8</v>
      </c>
      <c r="F64" s="124" t="s">
        <v>8</v>
      </c>
      <c r="G64" s="124" t="s">
        <v>8</v>
      </c>
      <c r="H64" s="121"/>
    </row>
    <row r="65" spans="1:8" ht="30" customHeight="1">
      <c r="A65" s="45">
        <f t="shared" si="0"/>
        <v>59</v>
      </c>
      <c r="B65" s="39" t="s">
        <v>99</v>
      </c>
      <c r="C65" s="38" t="s">
        <v>100</v>
      </c>
      <c r="D65" s="39" t="s">
        <v>8</v>
      </c>
      <c r="E65" s="58" t="s">
        <v>8</v>
      </c>
      <c r="F65" s="125" t="s">
        <v>8</v>
      </c>
      <c r="G65" s="125" t="s">
        <v>8</v>
      </c>
      <c r="H65" s="121"/>
    </row>
    <row r="66" spans="1:8" ht="30" customHeight="1">
      <c r="A66" s="45">
        <f t="shared" si="0"/>
        <v>60</v>
      </c>
      <c r="B66" s="39"/>
      <c r="C66" s="40" t="s">
        <v>266</v>
      </c>
      <c r="D66" s="39" t="s">
        <v>41</v>
      </c>
      <c r="E66" s="58">
        <v>1</v>
      </c>
      <c r="F66" s="125"/>
      <c r="G66" s="113">
        <f t="shared" ref="G66:G69" si="16">ROUND(F66*E66,2)</f>
        <v>0</v>
      </c>
      <c r="H66" s="121"/>
    </row>
    <row r="67" spans="1:8" ht="30" customHeight="1">
      <c r="A67" s="45">
        <f t="shared" si="0"/>
        <v>61</v>
      </c>
      <c r="B67" s="39"/>
      <c r="C67" s="40" t="s">
        <v>267</v>
      </c>
      <c r="D67" s="39" t="s">
        <v>41</v>
      </c>
      <c r="E67" s="58">
        <v>1</v>
      </c>
      <c r="F67" s="125"/>
      <c r="G67" s="113">
        <f t="shared" si="16"/>
        <v>0</v>
      </c>
      <c r="H67" s="121"/>
    </row>
    <row r="68" spans="1:8" ht="30" customHeight="1">
      <c r="A68" s="45">
        <f t="shared" si="0"/>
        <v>62</v>
      </c>
      <c r="B68" s="39"/>
      <c r="C68" s="40" t="s">
        <v>268</v>
      </c>
      <c r="D68" s="39" t="s">
        <v>41</v>
      </c>
      <c r="E68" s="58">
        <v>2</v>
      </c>
      <c r="F68" s="125"/>
      <c r="G68" s="113">
        <f t="shared" si="16"/>
        <v>0</v>
      </c>
      <c r="H68" s="121"/>
    </row>
    <row r="69" spans="1:8" ht="30" customHeight="1">
      <c r="A69" s="45">
        <f t="shared" si="0"/>
        <v>63</v>
      </c>
      <c r="B69" s="39"/>
      <c r="C69" s="40" t="s">
        <v>269</v>
      </c>
      <c r="D69" s="39" t="s">
        <v>41</v>
      </c>
      <c r="E69" s="58">
        <v>2</v>
      </c>
      <c r="F69" s="125"/>
      <c r="G69" s="113">
        <f t="shared" si="16"/>
        <v>0</v>
      </c>
      <c r="H69" s="121"/>
    </row>
    <row r="70" spans="1:8" ht="30" customHeight="1">
      <c r="A70" s="33">
        <f t="shared" si="0"/>
        <v>64</v>
      </c>
      <c r="B70" s="33" t="s">
        <v>101</v>
      </c>
      <c r="C70" s="32" t="s">
        <v>102</v>
      </c>
      <c r="D70" s="33" t="s">
        <v>8</v>
      </c>
      <c r="E70" s="63" t="s">
        <v>8</v>
      </c>
      <c r="F70" s="122" t="s">
        <v>8</v>
      </c>
      <c r="G70" s="122" t="s">
        <v>8</v>
      </c>
      <c r="H70" s="121"/>
    </row>
    <row r="71" spans="1:8" ht="30" customHeight="1">
      <c r="A71" s="33">
        <f t="shared" si="0"/>
        <v>65</v>
      </c>
      <c r="B71" s="37" t="s">
        <v>103</v>
      </c>
      <c r="C71" s="36" t="s">
        <v>104</v>
      </c>
      <c r="D71" s="37" t="s">
        <v>8</v>
      </c>
      <c r="E71" s="60" t="s">
        <v>8</v>
      </c>
      <c r="F71" s="124" t="s">
        <v>8</v>
      </c>
      <c r="G71" s="124" t="s">
        <v>8</v>
      </c>
      <c r="H71" s="121"/>
    </row>
    <row r="72" spans="1:8" ht="30" customHeight="1">
      <c r="A72" s="45">
        <f t="shared" si="0"/>
        <v>66</v>
      </c>
      <c r="B72" s="39" t="s">
        <v>105</v>
      </c>
      <c r="C72" s="38" t="s">
        <v>106</v>
      </c>
      <c r="D72" s="39" t="s">
        <v>8</v>
      </c>
      <c r="E72" s="58" t="s">
        <v>8</v>
      </c>
      <c r="F72" s="125" t="s">
        <v>8</v>
      </c>
      <c r="G72" s="125" t="s">
        <v>8</v>
      </c>
      <c r="H72" s="121"/>
    </row>
    <row r="73" spans="1:8" ht="30" customHeight="1">
      <c r="A73" s="45">
        <f t="shared" si="0"/>
        <v>67</v>
      </c>
      <c r="B73" s="39"/>
      <c r="C73" s="40" t="s">
        <v>263</v>
      </c>
      <c r="D73" s="39" t="s">
        <v>24</v>
      </c>
      <c r="E73" s="64">
        <v>35.44</v>
      </c>
      <c r="F73" s="126"/>
      <c r="G73" s="113">
        <f t="shared" ref="G73" si="17">ROUND(F73*E73,2)</f>
        <v>0</v>
      </c>
      <c r="H73" s="121"/>
    </row>
    <row r="74" spans="1:8" ht="30" customHeight="1">
      <c r="A74" s="33">
        <f t="shared" ref="A74:A95" si="18">A73+1</f>
        <v>68</v>
      </c>
      <c r="B74" s="33" t="s">
        <v>107</v>
      </c>
      <c r="C74" s="32" t="s">
        <v>108</v>
      </c>
      <c r="D74" s="33" t="s">
        <v>8</v>
      </c>
      <c r="E74" s="63" t="s">
        <v>8</v>
      </c>
      <c r="F74" s="122" t="s">
        <v>8</v>
      </c>
      <c r="G74" s="122" t="s">
        <v>8</v>
      </c>
      <c r="H74" s="121"/>
    </row>
    <row r="75" spans="1:8" ht="30" customHeight="1">
      <c r="A75" s="33">
        <f t="shared" si="18"/>
        <v>69</v>
      </c>
      <c r="B75" s="37" t="s">
        <v>109</v>
      </c>
      <c r="C75" s="36" t="s">
        <v>110</v>
      </c>
      <c r="D75" s="37" t="s">
        <v>8</v>
      </c>
      <c r="E75" s="60" t="s">
        <v>8</v>
      </c>
      <c r="F75" s="124" t="s">
        <v>8</v>
      </c>
      <c r="G75" s="124" t="s">
        <v>8</v>
      </c>
      <c r="H75" s="121"/>
    </row>
    <row r="76" spans="1:8" ht="30" customHeight="1">
      <c r="A76" s="45">
        <f t="shared" si="18"/>
        <v>70</v>
      </c>
      <c r="B76" s="39" t="s">
        <v>111</v>
      </c>
      <c r="C76" s="38" t="s">
        <v>112</v>
      </c>
      <c r="D76" s="39" t="s">
        <v>8</v>
      </c>
      <c r="E76" s="58" t="s">
        <v>8</v>
      </c>
      <c r="F76" s="125" t="s">
        <v>8</v>
      </c>
      <c r="G76" s="125" t="s">
        <v>8</v>
      </c>
      <c r="H76" s="121"/>
    </row>
    <row r="77" spans="1:8" ht="30" customHeight="1">
      <c r="A77" s="45">
        <f t="shared" si="18"/>
        <v>71</v>
      </c>
      <c r="B77" s="39"/>
      <c r="C77" s="40" t="s">
        <v>156</v>
      </c>
      <c r="D77" s="39" t="s">
        <v>24</v>
      </c>
      <c r="E77" s="64">
        <v>100</v>
      </c>
      <c r="F77" s="126"/>
      <c r="G77" s="113">
        <f t="shared" ref="G77" si="19">ROUND(F77*E77,2)</f>
        <v>0</v>
      </c>
      <c r="H77" s="121"/>
    </row>
    <row r="78" spans="1:8" ht="30" customHeight="1">
      <c r="A78" s="45">
        <f t="shared" si="18"/>
        <v>72</v>
      </c>
      <c r="B78" s="39" t="s">
        <v>113</v>
      </c>
      <c r="C78" s="38" t="s">
        <v>114</v>
      </c>
      <c r="D78" s="39" t="s">
        <v>8</v>
      </c>
      <c r="E78" s="58" t="s">
        <v>8</v>
      </c>
      <c r="F78" s="125" t="s">
        <v>8</v>
      </c>
      <c r="G78" s="125" t="s">
        <v>8</v>
      </c>
      <c r="H78" s="121"/>
    </row>
    <row r="79" spans="1:8" ht="30" customHeight="1">
      <c r="A79" s="45">
        <f t="shared" si="18"/>
        <v>73</v>
      </c>
      <c r="B79" s="39"/>
      <c r="C79" s="40" t="s">
        <v>115</v>
      </c>
      <c r="D79" s="39" t="s">
        <v>24</v>
      </c>
      <c r="E79" s="64">
        <v>88</v>
      </c>
      <c r="F79" s="126"/>
      <c r="G79" s="113">
        <f t="shared" ref="G79" si="20">ROUND(F79*E79,2)</f>
        <v>0</v>
      </c>
      <c r="H79" s="121"/>
    </row>
    <row r="80" spans="1:8" ht="30" customHeight="1">
      <c r="A80" s="45">
        <f t="shared" si="18"/>
        <v>74</v>
      </c>
      <c r="B80" s="39" t="s">
        <v>157</v>
      </c>
      <c r="C80" s="40" t="s">
        <v>158</v>
      </c>
      <c r="D80" s="39" t="s">
        <v>8</v>
      </c>
      <c r="E80" s="58" t="s">
        <v>8</v>
      </c>
      <c r="F80" s="125" t="s">
        <v>8</v>
      </c>
      <c r="G80" s="125" t="s">
        <v>8</v>
      </c>
      <c r="H80" s="121"/>
    </row>
    <row r="81" spans="1:8" ht="30" customHeight="1">
      <c r="A81" s="45">
        <f t="shared" si="18"/>
        <v>75</v>
      </c>
      <c r="B81" s="39"/>
      <c r="C81" s="40" t="s">
        <v>116</v>
      </c>
      <c r="D81" s="39" t="s">
        <v>24</v>
      </c>
      <c r="E81" s="64">
        <v>15.83</v>
      </c>
      <c r="F81" s="126"/>
      <c r="G81" s="113">
        <f t="shared" ref="G81" si="21">ROUND(F81*E81,2)</f>
        <v>0</v>
      </c>
      <c r="H81" s="121"/>
    </row>
    <row r="82" spans="1:8" ht="30" customHeight="1">
      <c r="A82" s="33">
        <f t="shared" si="18"/>
        <v>76</v>
      </c>
      <c r="B82" s="33" t="s">
        <v>117</v>
      </c>
      <c r="C82" s="32" t="s">
        <v>118</v>
      </c>
      <c r="D82" s="33" t="s">
        <v>8</v>
      </c>
      <c r="E82" s="63" t="s">
        <v>8</v>
      </c>
      <c r="F82" s="122" t="s">
        <v>8</v>
      </c>
      <c r="G82" s="122" t="s">
        <v>8</v>
      </c>
      <c r="H82" s="121"/>
    </row>
    <row r="83" spans="1:8" ht="30" customHeight="1">
      <c r="A83" s="33">
        <f t="shared" si="18"/>
        <v>77</v>
      </c>
      <c r="B83" s="37" t="s">
        <v>119</v>
      </c>
      <c r="C83" s="36" t="s">
        <v>120</v>
      </c>
      <c r="D83" s="37" t="s">
        <v>8</v>
      </c>
      <c r="E83" s="60" t="s">
        <v>8</v>
      </c>
      <c r="F83" s="124" t="s">
        <v>8</v>
      </c>
      <c r="G83" s="124" t="s">
        <v>8</v>
      </c>
      <c r="H83" s="121"/>
    </row>
    <row r="84" spans="1:8" ht="30" customHeight="1">
      <c r="A84" s="45">
        <f t="shared" si="18"/>
        <v>78</v>
      </c>
      <c r="B84" s="39" t="s">
        <v>121</v>
      </c>
      <c r="C84" s="38" t="s">
        <v>122</v>
      </c>
      <c r="D84" s="39" t="s">
        <v>24</v>
      </c>
      <c r="E84" s="64">
        <v>352</v>
      </c>
      <c r="F84" s="126"/>
      <c r="G84" s="113">
        <f t="shared" ref="G84:G90" si="22">ROUND(F84*E84,2)</f>
        <v>0</v>
      </c>
      <c r="H84" s="121"/>
    </row>
    <row r="85" spans="1:8" ht="30" customHeight="1">
      <c r="A85" s="45">
        <f t="shared" si="18"/>
        <v>79</v>
      </c>
      <c r="B85" s="39" t="s">
        <v>123</v>
      </c>
      <c r="C85" s="38" t="s">
        <v>124</v>
      </c>
      <c r="D85" s="39" t="s">
        <v>150</v>
      </c>
      <c r="E85" s="64">
        <v>183.05</v>
      </c>
      <c r="F85" s="126"/>
      <c r="G85" s="113">
        <f t="shared" si="22"/>
        <v>0</v>
      </c>
      <c r="H85" s="121"/>
    </row>
    <row r="86" spans="1:8" ht="30" customHeight="1">
      <c r="A86" s="45">
        <f t="shared" si="18"/>
        <v>80</v>
      </c>
      <c r="B86" s="39" t="s">
        <v>126</v>
      </c>
      <c r="C86" s="38" t="s">
        <v>127</v>
      </c>
      <c r="D86" s="39" t="s">
        <v>150</v>
      </c>
      <c r="E86" s="64">
        <v>230.02</v>
      </c>
      <c r="F86" s="126"/>
      <c r="G86" s="113">
        <f t="shared" si="22"/>
        <v>0</v>
      </c>
      <c r="H86" s="121"/>
    </row>
    <row r="87" spans="1:8" ht="30" customHeight="1">
      <c r="A87" s="45">
        <f t="shared" si="18"/>
        <v>81</v>
      </c>
      <c r="B87" s="39" t="s">
        <v>128</v>
      </c>
      <c r="C87" s="38" t="s">
        <v>129</v>
      </c>
      <c r="D87" s="39" t="s">
        <v>150</v>
      </c>
      <c r="E87" s="58">
        <v>807.85</v>
      </c>
      <c r="F87" s="125"/>
      <c r="G87" s="113">
        <f t="shared" si="22"/>
        <v>0</v>
      </c>
      <c r="H87" s="121"/>
    </row>
    <row r="88" spans="1:8" ht="30" customHeight="1">
      <c r="A88" s="45">
        <f t="shared" si="18"/>
        <v>82</v>
      </c>
      <c r="B88" s="39" t="s">
        <v>130</v>
      </c>
      <c r="C88" s="38" t="s">
        <v>131</v>
      </c>
      <c r="D88" s="35" t="s">
        <v>11</v>
      </c>
      <c r="E88" s="58">
        <v>1</v>
      </c>
      <c r="F88" s="125"/>
      <c r="G88" s="113">
        <f t="shared" si="22"/>
        <v>0</v>
      </c>
      <c r="H88" s="121"/>
    </row>
    <row r="89" spans="1:8" ht="30" customHeight="1">
      <c r="A89" s="45">
        <f t="shared" si="18"/>
        <v>83</v>
      </c>
      <c r="B89" s="39" t="s">
        <v>132</v>
      </c>
      <c r="C89" s="38" t="s">
        <v>133</v>
      </c>
      <c r="D89" s="39" t="s">
        <v>41</v>
      </c>
      <c r="E89" s="64">
        <v>14</v>
      </c>
      <c r="F89" s="126"/>
      <c r="G89" s="113">
        <f t="shared" si="22"/>
        <v>0</v>
      </c>
      <c r="H89" s="121"/>
    </row>
    <row r="90" spans="1:8" ht="30" customHeight="1">
      <c r="A90" s="45">
        <f t="shared" si="18"/>
        <v>84</v>
      </c>
      <c r="B90" s="39" t="s">
        <v>134</v>
      </c>
      <c r="C90" s="38" t="s">
        <v>135</v>
      </c>
      <c r="D90" s="39" t="s">
        <v>41</v>
      </c>
      <c r="E90" s="64">
        <v>1</v>
      </c>
      <c r="F90" s="126"/>
      <c r="G90" s="113">
        <f t="shared" si="22"/>
        <v>0</v>
      </c>
      <c r="H90" s="121"/>
    </row>
    <row r="91" spans="1:8" ht="30" customHeight="1">
      <c r="A91" s="33">
        <f t="shared" si="18"/>
        <v>85</v>
      </c>
      <c r="B91" s="33" t="s">
        <v>240</v>
      </c>
      <c r="C91" s="32" t="s">
        <v>239</v>
      </c>
      <c r="D91" s="33" t="s">
        <v>8</v>
      </c>
      <c r="E91" s="63" t="s">
        <v>8</v>
      </c>
      <c r="F91" s="122" t="s">
        <v>8</v>
      </c>
      <c r="G91" s="122" t="s">
        <v>8</v>
      </c>
      <c r="H91" s="121"/>
    </row>
    <row r="92" spans="1:8" ht="30" customHeight="1">
      <c r="A92" s="33">
        <f t="shared" si="18"/>
        <v>86</v>
      </c>
      <c r="B92" s="33" t="s">
        <v>242</v>
      </c>
      <c r="C92" s="32" t="s">
        <v>243</v>
      </c>
      <c r="D92" s="33" t="s">
        <v>8</v>
      </c>
      <c r="E92" s="63" t="s">
        <v>8</v>
      </c>
      <c r="F92" s="122" t="s">
        <v>8</v>
      </c>
      <c r="G92" s="122" t="s">
        <v>8</v>
      </c>
      <c r="H92" s="121"/>
    </row>
    <row r="93" spans="1:8" ht="30" customHeight="1">
      <c r="A93" s="45">
        <f t="shared" si="18"/>
        <v>87</v>
      </c>
      <c r="B93" s="52" t="s">
        <v>229</v>
      </c>
      <c r="C93" s="42" t="s">
        <v>234</v>
      </c>
      <c r="D93" s="39" t="s">
        <v>149</v>
      </c>
      <c r="E93" s="66">
        <v>504.82</v>
      </c>
      <c r="F93" s="128"/>
      <c r="G93" s="113">
        <f t="shared" ref="G93:G95" si="23">ROUND(F93*E93,2)</f>
        <v>0</v>
      </c>
      <c r="H93" s="121"/>
    </row>
    <row r="94" spans="1:8" ht="30" customHeight="1">
      <c r="A94" s="45">
        <f t="shared" si="18"/>
        <v>88</v>
      </c>
      <c r="B94" s="52" t="s">
        <v>346</v>
      </c>
      <c r="C94" s="42" t="s">
        <v>350</v>
      </c>
      <c r="D94" s="39" t="s">
        <v>24</v>
      </c>
      <c r="E94" s="66">
        <v>66</v>
      </c>
      <c r="F94" s="128"/>
      <c r="G94" s="113">
        <f t="shared" si="23"/>
        <v>0</v>
      </c>
      <c r="H94" s="121"/>
    </row>
    <row r="95" spans="1:8" ht="30" customHeight="1">
      <c r="A95" s="45">
        <f t="shared" si="18"/>
        <v>89</v>
      </c>
      <c r="B95" s="52" t="s">
        <v>273</v>
      </c>
      <c r="C95" s="42" t="s">
        <v>271</v>
      </c>
      <c r="D95" s="39" t="s">
        <v>24</v>
      </c>
      <c r="E95" s="66">
        <v>66</v>
      </c>
      <c r="F95" s="128"/>
      <c r="G95" s="113">
        <f t="shared" si="23"/>
        <v>0</v>
      </c>
      <c r="H95" s="121"/>
    </row>
    <row r="96" spans="1:8">
      <c r="A96" s="194" t="s">
        <v>584</v>
      </c>
      <c r="B96" s="194"/>
      <c r="C96" s="194"/>
      <c r="D96" s="194"/>
      <c r="E96" s="194"/>
      <c r="F96" s="194"/>
      <c r="G96" s="132">
        <f>ROUND(SUM(G6:G95),2)</f>
        <v>0</v>
      </c>
    </row>
  </sheetData>
  <mergeCells count="10">
    <mergeCell ref="A1:G1"/>
    <mergeCell ref="A2:G2"/>
    <mergeCell ref="B3:G3"/>
    <mergeCell ref="A96:F96"/>
    <mergeCell ref="A4:A5"/>
    <mergeCell ref="B4:B5"/>
    <mergeCell ref="C4:C5"/>
    <mergeCell ref="D4:E4"/>
    <mergeCell ref="F4:F5"/>
    <mergeCell ref="G4:G5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6" fitToHeight="0" orientation="portrait" r:id="rId1"/>
  <headerFooter>
    <oddFooter>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view="pageBreakPreview" zoomScaleNormal="100" zoomScaleSheetLayoutView="100" workbookViewId="0">
      <selection sqref="A1:G1"/>
    </sheetView>
  </sheetViews>
  <sheetFormatPr defaultColWidth="9.140625" defaultRowHeight="12.75"/>
  <cols>
    <col min="1" max="1" width="7" style="46" customWidth="1"/>
    <col min="2" max="2" width="15" style="46" customWidth="1"/>
    <col min="3" max="3" width="41.7109375" style="47" customWidth="1"/>
    <col min="4" max="4" width="9.85546875" style="46" customWidth="1"/>
    <col min="5" max="5" width="10.42578125" style="48" customWidth="1"/>
    <col min="6" max="6" width="11.42578125" style="129" customWidth="1"/>
    <col min="7" max="7" width="12.85546875" style="129" bestFit="1" customWidth="1"/>
    <col min="8" max="16384" width="9.140625" style="1"/>
  </cols>
  <sheetData>
    <row r="1" spans="1:8" ht="20.25" customHeight="1">
      <c r="A1" s="193" t="s">
        <v>631</v>
      </c>
      <c r="B1" s="193"/>
      <c r="C1" s="193"/>
      <c r="D1" s="193"/>
      <c r="E1" s="193"/>
      <c r="F1" s="193"/>
      <c r="G1" s="193"/>
    </row>
    <row r="2" spans="1:8" ht="56.25" customHeight="1">
      <c r="A2" s="197" t="s">
        <v>624</v>
      </c>
      <c r="B2" s="198"/>
      <c r="C2" s="198"/>
      <c r="D2" s="198"/>
      <c r="E2" s="198"/>
      <c r="F2" s="198"/>
      <c r="G2" s="198"/>
    </row>
    <row r="3" spans="1:8" ht="19.5" customHeight="1">
      <c r="A3" s="130" t="s">
        <v>605</v>
      </c>
      <c r="B3" s="200" t="s">
        <v>359</v>
      </c>
      <c r="C3" s="200"/>
      <c r="D3" s="200"/>
      <c r="E3" s="200"/>
      <c r="F3" s="200"/>
      <c r="G3" s="200"/>
    </row>
    <row r="4" spans="1:8" ht="15.75" customHeight="1">
      <c r="A4" s="205" t="s">
        <v>0</v>
      </c>
      <c r="B4" s="205" t="s">
        <v>1</v>
      </c>
      <c r="C4" s="206" t="s">
        <v>2</v>
      </c>
      <c r="D4" s="205" t="s">
        <v>3</v>
      </c>
      <c r="E4" s="205"/>
      <c r="F4" s="207" t="s">
        <v>516</v>
      </c>
      <c r="G4" s="207" t="s">
        <v>518</v>
      </c>
    </row>
    <row r="5" spans="1:8" ht="15.75" customHeight="1">
      <c r="A5" s="205"/>
      <c r="B5" s="205"/>
      <c r="C5" s="206"/>
      <c r="D5" s="154" t="s">
        <v>4</v>
      </c>
      <c r="E5" s="131" t="s">
        <v>5</v>
      </c>
      <c r="F5" s="208"/>
      <c r="G5" s="208"/>
    </row>
    <row r="6" spans="1:8" ht="30" customHeight="1">
      <c r="A6" s="33">
        <v>1</v>
      </c>
      <c r="B6" s="33" t="s">
        <v>6</v>
      </c>
      <c r="C6" s="32" t="s">
        <v>7</v>
      </c>
      <c r="D6" s="33" t="s">
        <v>8</v>
      </c>
      <c r="E6" s="63" t="s">
        <v>8</v>
      </c>
      <c r="F6" s="122" t="s">
        <v>8</v>
      </c>
      <c r="G6" s="122" t="s">
        <v>8</v>
      </c>
    </row>
    <row r="7" spans="1:8" ht="30" customHeight="1">
      <c r="A7" s="33">
        <f t="shared" ref="A7:A49" si="0">A6+1</f>
        <v>2</v>
      </c>
      <c r="B7" s="33" t="s">
        <v>9</v>
      </c>
      <c r="C7" s="32" t="s">
        <v>10</v>
      </c>
      <c r="D7" s="33" t="s">
        <v>8</v>
      </c>
      <c r="E7" s="63" t="s">
        <v>8</v>
      </c>
      <c r="F7" s="122" t="s">
        <v>8</v>
      </c>
      <c r="G7" s="122" t="s">
        <v>8</v>
      </c>
    </row>
    <row r="8" spans="1:8" ht="30" customHeight="1">
      <c r="A8" s="45">
        <f t="shared" si="0"/>
        <v>3</v>
      </c>
      <c r="B8" s="50"/>
      <c r="C8" s="34" t="s">
        <v>351</v>
      </c>
      <c r="D8" s="35" t="s">
        <v>11</v>
      </c>
      <c r="E8" s="35">
        <v>1</v>
      </c>
      <c r="F8" s="123"/>
      <c r="G8" s="113">
        <f t="shared" ref="G8" si="1">ROUND(F8*E8,2)</f>
        <v>0</v>
      </c>
      <c r="H8" s="121"/>
    </row>
    <row r="9" spans="1:8" ht="30" customHeight="1">
      <c r="A9" s="33">
        <f t="shared" si="0"/>
        <v>4</v>
      </c>
      <c r="B9" s="33" t="s">
        <v>12</v>
      </c>
      <c r="C9" s="32" t="s">
        <v>13</v>
      </c>
      <c r="D9" s="33" t="s">
        <v>8</v>
      </c>
      <c r="E9" s="63" t="s">
        <v>8</v>
      </c>
      <c r="F9" s="122" t="s">
        <v>8</v>
      </c>
      <c r="G9" s="122" t="s">
        <v>8</v>
      </c>
      <c r="H9" s="121"/>
    </row>
    <row r="10" spans="1:8" ht="30" customHeight="1">
      <c r="A10" s="33">
        <f t="shared" si="0"/>
        <v>5</v>
      </c>
      <c r="B10" s="37" t="s">
        <v>14</v>
      </c>
      <c r="C10" s="36" t="s">
        <v>15</v>
      </c>
      <c r="D10" s="37" t="s">
        <v>8</v>
      </c>
      <c r="E10" s="60" t="s">
        <v>8</v>
      </c>
      <c r="F10" s="124" t="s">
        <v>8</v>
      </c>
      <c r="G10" s="124" t="s">
        <v>8</v>
      </c>
      <c r="H10" s="121"/>
    </row>
    <row r="11" spans="1:8" ht="30" customHeight="1">
      <c r="A11" s="45">
        <f t="shared" si="0"/>
        <v>6</v>
      </c>
      <c r="B11" s="39" t="s">
        <v>16</v>
      </c>
      <c r="C11" s="38" t="s">
        <v>17</v>
      </c>
      <c r="D11" s="39" t="s">
        <v>149</v>
      </c>
      <c r="E11" s="58">
        <v>195.86</v>
      </c>
      <c r="F11" s="125"/>
      <c r="G11" s="113">
        <f t="shared" ref="G11:G15" si="2">ROUND(F11*E11,2)</f>
        <v>0</v>
      </c>
      <c r="H11" s="121"/>
    </row>
    <row r="12" spans="1:8" ht="30" customHeight="1">
      <c r="A12" s="45">
        <f t="shared" si="0"/>
        <v>7</v>
      </c>
      <c r="B12" s="39" t="s">
        <v>18</v>
      </c>
      <c r="C12" s="38" t="s">
        <v>19</v>
      </c>
      <c r="D12" s="39" t="s">
        <v>149</v>
      </c>
      <c r="E12" s="58">
        <v>130.58000000000001</v>
      </c>
      <c r="F12" s="125"/>
      <c r="G12" s="113">
        <f t="shared" si="2"/>
        <v>0</v>
      </c>
      <c r="H12" s="121"/>
    </row>
    <row r="13" spans="1:8" ht="30" customHeight="1">
      <c r="A13" s="45">
        <f t="shared" si="0"/>
        <v>8</v>
      </c>
      <c r="B13" s="39" t="s">
        <v>20</v>
      </c>
      <c r="C13" s="38" t="s">
        <v>21</v>
      </c>
      <c r="D13" s="39" t="s">
        <v>149</v>
      </c>
      <c r="E13" s="58">
        <v>144.02000000000001</v>
      </c>
      <c r="F13" s="125"/>
      <c r="G13" s="113">
        <f t="shared" si="2"/>
        <v>0</v>
      </c>
      <c r="H13" s="121"/>
    </row>
    <row r="14" spans="1:8" ht="30" customHeight="1">
      <c r="A14" s="45">
        <f t="shared" si="0"/>
        <v>9</v>
      </c>
      <c r="B14" s="39" t="s">
        <v>348</v>
      </c>
      <c r="C14" s="38" t="s">
        <v>148</v>
      </c>
      <c r="D14" s="39" t="s">
        <v>149</v>
      </c>
      <c r="E14" s="58">
        <v>219.47</v>
      </c>
      <c r="F14" s="125"/>
      <c r="G14" s="113">
        <f t="shared" si="2"/>
        <v>0</v>
      </c>
      <c r="H14" s="121"/>
    </row>
    <row r="15" spans="1:8" ht="30" customHeight="1">
      <c r="A15" s="45">
        <f t="shared" si="0"/>
        <v>10</v>
      </c>
      <c r="B15" s="39" t="s">
        <v>364</v>
      </c>
      <c r="C15" s="38" t="s">
        <v>352</v>
      </c>
      <c r="D15" s="39" t="s">
        <v>149</v>
      </c>
      <c r="E15" s="58">
        <v>21.09</v>
      </c>
      <c r="F15" s="125"/>
      <c r="G15" s="113">
        <f t="shared" si="2"/>
        <v>0</v>
      </c>
      <c r="H15" s="121"/>
    </row>
    <row r="16" spans="1:8" ht="30" customHeight="1">
      <c r="A16" s="33">
        <f>A15+1</f>
        <v>11</v>
      </c>
      <c r="B16" s="33" t="s">
        <v>32</v>
      </c>
      <c r="C16" s="32" t="s">
        <v>33</v>
      </c>
      <c r="D16" s="33" t="s">
        <v>8</v>
      </c>
      <c r="E16" s="63" t="s">
        <v>8</v>
      </c>
      <c r="F16" s="122" t="s">
        <v>8</v>
      </c>
      <c r="G16" s="122" t="s">
        <v>8</v>
      </c>
      <c r="H16" s="121"/>
    </row>
    <row r="17" spans="1:8" ht="30" customHeight="1">
      <c r="A17" s="33">
        <f t="shared" si="0"/>
        <v>12</v>
      </c>
      <c r="B17" s="37" t="s">
        <v>34</v>
      </c>
      <c r="C17" s="36" t="s">
        <v>35</v>
      </c>
      <c r="D17" s="37" t="s">
        <v>8</v>
      </c>
      <c r="E17" s="60" t="s">
        <v>8</v>
      </c>
      <c r="F17" s="124" t="s">
        <v>8</v>
      </c>
      <c r="G17" s="124" t="s">
        <v>8</v>
      </c>
      <c r="H17" s="121"/>
    </row>
    <row r="18" spans="1:8" ht="30" customHeight="1">
      <c r="A18" s="45">
        <f t="shared" si="0"/>
        <v>13</v>
      </c>
      <c r="B18" s="39" t="s">
        <v>36</v>
      </c>
      <c r="C18" s="38" t="s">
        <v>37</v>
      </c>
      <c r="D18" s="39" t="s">
        <v>38</v>
      </c>
      <c r="E18" s="58">
        <v>4430</v>
      </c>
      <c r="F18" s="125"/>
      <c r="G18" s="113">
        <f t="shared" ref="G18" si="3">ROUND(F18*E18,2)</f>
        <v>0</v>
      </c>
      <c r="H18" s="121"/>
    </row>
    <row r="19" spans="1:8" ht="30" customHeight="1">
      <c r="A19" s="33">
        <f>A18+1</f>
        <v>14</v>
      </c>
      <c r="B19" s="33" t="s">
        <v>45</v>
      </c>
      <c r="C19" s="32" t="s">
        <v>46</v>
      </c>
      <c r="D19" s="33" t="s">
        <v>8</v>
      </c>
      <c r="E19" s="63" t="s">
        <v>8</v>
      </c>
      <c r="F19" s="122" t="s">
        <v>8</v>
      </c>
      <c r="G19" s="122" t="s">
        <v>8</v>
      </c>
      <c r="H19" s="121"/>
    </row>
    <row r="20" spans="1:8" ht="30" customHeight="1">
      <c r="A20" s="33">
        <f t="shared" si="0"/>
        <v>15</v>
      </c>
      <c r="B20" s="37" t="s">
        <v>47</v>
      </c>
      <c r="C20" s="36" t="s">
        <v>48</v>
      </c>
      <c r="D20" s="37" t="s">
        <v>8</v>
      </c>
      <c r="E20" s="60" t="s">
        <v>8</v>
      </c>
      <c r="F20" s="124" t="s">
        <v>8</v>
      </c>
      <c r="G20" s="124" t="s">
        <v>8</v>
      </c>
      <c r="H20" s="121"/>
    </row>
    <row r="21" spans="1:8" ht="30" customHeight="1">
      <c r="A21" s="45">
        <f t="shared" si="0"/>
        <v>16</v>
      </c>
      <c r="B21" s="37"/>
      <c r="C21" s="40" t="s">
        <v>154</v>
      </c>
      <c r="D21" s="39" t="s">
        <v>149</v>
      </c>
      <c r="E21" s="58">
        <v>7.49</v>
      </c>
      <c r="F21" s="125"/>
      <c r="G21" s="113">
        <f t="shared" ref="G21:G24" si="4">ROUND(F21*E21,2)</f>
        <v>0</v>
      </c>
      <c r="H21" s="121"/>
    </row>
    <row r="22" spans="1:8" ht="30" customHeight="1">
      <c r="A22" s="45">
        <f>A21+1</f>
        <v>17</v>
      </c>
      <c r="B22" s="37"/>
      <c r="C22" s="40" t="s">
        <v>216</v>
      </c>
      <c r="D22" s="39" t="s">
        <v>149</v>
      </c>
      <c r="E22" s="58">
        <v>4.01</v>
      </c>
      <c r="F22" s="125"/>
      <c r="G22" s="113">
        <f t="shared" si="4"/>
        <v>0</v>
      </c>
      <c r="H22" s="121"/>
    </row>
    <row r="23" spans="1:8" ht="30" customHeight="1">
      <c r="A23" s="45">
        <f t="shared" ref="A23:A24" si="5">A22+1</f>
        <v>18</v>
      </c>
      <c r="B23" s="37"/>
      <c r="C23" s="40" t="s">
        <v>358</v>
      </c>
      <c r="D23" s="39" t="s">
        <v>149</v>
      </c>
      <c r="E23" s="58">
        <v>6.7</v>
      </c>
      <c r="F23" s="125"/>
      <c r="G23" s="113">
        <f t="shared" si="4"/>
        <v>0</v>
      </c>
      <c r="H23" s="121"/>
    </row>
    <row r="24" spans="1:8" ht="30" customHeight="1">
      <c r="A24" s="45">
        <f t="shared" si="5"/>
        <v>19</v>
      </c>
      <c r="B24" s="39"/>
      <c r="C24" s="40" t="s">
        <v>353</v>
      </c>
      <c r="D24" s="39" t="s">
        <v>149</v>
      </c>
      <c r="E24" s="58">
        <v>1.9</v>
      </c>
      <c r="F24" s="125"/>
      <c r="G24" s="113">
        <f t="shared" si="4"/>
        <v>0</v>
      </c>
      <c r="H24" s="121"/>
    </row>
    <row r="25" spans="1:8" ht="30" customHeight="1">
      <c r="A25" s="33">
        <f>A24+1</f>
        <v>20</v>
      </c>
      <c r="B25" s="37" t="s">
        <v>49</v>
      </c>
      <c r="C25" s="36" t="s">
        <v>50</v>
      </c>
      <c r="D25" s="37" t="s">
        <v>8</v>
      </c>
      <c r="E25" s="60" t="s">
        <v>8</v>
      </c>
      <c r="F25" s="124" t="s">
        <v>8</v>
      </c>
      <c r="G25" s="124" t="s">
        <v>8</v>
      </c>
      <c r="H25" s="121"/>
    </row>
    <row r="26" spans="1:8" ht="30" customHeight="1">
      <c r="A26" s="45">
        <f t="shared" si="0"/>
        <v>21</v>
      </c>
      <c r="B26" s="39"/>
      <c r="C26" s="38" t="s">
        <v>341</v>
      </c>
      <c r="D26" s="39" t="s">
        <v>149</v>
      </c>
      <c r="E26" s="58">
        <v>6.41</v>
      </c>
      <c r="F26" s="125"/>
      <c r="G26" s="113">
        <f t="shared" ref="G26" si="6">ROUND(F26*E26,2)</f>
        <v>0</v>
      </c>
      <c r="H26" s="121"/>
    </row>
    <row r="27" spans="1:8" ht="30" customHeight="1">
      <c r="A27" s="33">
        <f>A26+1</f>
        <v>22</v>
      </c>
      <c r="B27" s="37" t="s">
        <v>51</v>
      </c>
      <c r="C27" s="36" t="s">
        <v>52</v>
      </c>
      <c r="D27" s="37" t="s">
        <v>8</v>
      </c>
      <c r="E27" s="60" t="s">
        <v>8</v>
      </c>
      <c r="F27" s="124" t="s">
        <v>8</v>
      </c>
      <c r="G27" s="124" t="s">
        <v>8</v>
      </c>
      <c r="H27" s="121"/>
    </row>
    <row r="28" spans="1:8" ht="30" customHeight="1">
      <c r="A28" s="45">
        <f t="shared" si="0"/>
        <v>23</v>
      </c>
      <c r="B28" s="39" t="s">
        <v>139</v>
      </c>
      <c r="C28" s="38" t="s">
        <v>140</v>
      </c>
      <c r="D28" s="39" t="s">
        <v>8</v>
      </c>
      <c r="E28" s="58" t="s">
        <v>8</v>
      </c>
      <c r="F28" s="125" t="s">
        <v>8</v>
      </c>
      <c r="G28" s="125" t="s">
        <v>8</v>
      </c>
      <c r="H28" s="121"/>
    </row>
    <row r="29" spans="1:8" ht="30" customHeight="1">
      <c r="A29" s="45">
        <f t="shared" si="0"/>
        <v>24</v>
      </c>
      <c r="B29" s="39"/>
      <c r="C29" s="38" t="s">
        <v>354</v>
      </c>
      <c r="D29" s="39" t="s">
        <v>24</v>
      </c>
      <c r="E29" s="58">
        <v>19</v>
      </c>
      <c r="F29" s="125"/>
      <c r="G29" s="113">
        <f t="shared" ref="G29" si="7">ROUND(F29*E29,2)</f>
        <v>0</v>
      </c>
      <c r="H29" s="121"/>
    </row>
    <row r="30" spans="1:8" ht="30" customHeight="1">
      <c r="A30" s="33">
        <f>A29+1</f>
        <v>25</v>
      </c>
      <c r="B30" s="33" t="s">
        <v>55</v>
      </c>
      <c r="C30" s="32" t="s">
        <v>56</v>
      </c>
      <c r="D30" s="33" t="s">
        <v>8</v>
      </c>
      <c r="E30" s="63" t="s">
        <v>8</v>
      </c>
      <c r="F30" s="122" t="s">
        <v>8</v>
      </c>
      <c r="G30" s="122" t="s">
        <v>8</v>
      </c>
      <c r="H30" s="121"/>
    </row>
    <row r="31" spans="1:8" ht="30" customHeight="1">
      <c r="A31" s="33">
        <f t="shared" si="0"/>
        <v>26</v>
      </c>
      <c r="B31" s="37" t="s">
        <v>57</v>
      </c>
      <c r="C31" s="36" t="s">
        <v>58</v>
      </c>
      <c r="D31" s="37" t="s">
        <v>8</v>
      </c>
      <c r="E31" s="60" t="s">
        <v>8</v>
      </c>
      <c r="F31" s="124" t="s">
        <v>8</v>
      </c>
      <c r="G31" s="124" t="s">
        <v>8</v>
      </c>
      <c r="H31" s="121"/>
    </row>
    <row r="32" spans="1:8" ht="30" customHeight="1">
      <c r="A32" s="45">
        <f t="shared" si="0"/>
        <v>27</v>
      </c>
      <c r="B32" s="39" t="s">
        <v>59</v>
      </c>
      <c r="C32" s="38" t="s">
        <v>60</v>
      </c>
      <c r="D32" s="39" t="s">
        <v>150</v>
      </c>
      <c r="E32" s="64">
        <f>67.04+17.5</f>
        <v>84.54</v>
      </c>
      <c r="F32" s="126"/>
      <c r="G32" s="113">
        <f t="shared" ref="G32" si="8">ROUND(F32*E32,2)</f>
        <v>0</v>
      </c>
      <c r="H32" s="121"/>
    </row>
    <row r="33" spans="1:8" ht="30" customHeight="1">
      <c r="A33" s="33">
        <f t="shared" si="0"/>
        <v>28</v>
      </c>
      <c r="B33" s="37" t="s">
        <v>61</v>
      </c>
      <c r="C33" s="36" t="s">
        <v>62</v>
      </c>
      <c r="D33" s="37" t="s">
        <v>8</v>
      </c>
      <c r="E33" s="60" t="s">
        <v>8</v>
      </c>
      <c r="F33" s="124" t="s">
        <v>8</v>
      </c>
      <c r="G33" s="124" t="s">
        <v>8</v>
      </c>
      <c r="H33" s="121"/>
    </row>
    <row r="34" spans="1:8" ht="30" customHeight="1">
      <c r="A34" s="45">
        <f t="shared" si="0"/>
        <v>29</v>
      </c>
      <c r="B34" s="39" t="s">
        <v>63</v>
      </c>
      <c r="C34" s="38" t="s">
        <v>64</v>
      </c>
      <c r="D34" s="39" t="s">
        <v>150</v>
      </c>
      <c r="E34" s="58">
        <v>62.89</v>
      </c>
      <c r="F34" s="125"/>
      <c r="G34" s="113">
        <f t="shared" ref="G34" si="9">ROUND(F34*E34,2)</f>
        <v>0</v>
      </c>
      <c r="H34" s="121"/>
    </row>
    <row r="35" spans="1:8" ht="30" customHeight="1">
      <c r="A35" s="33">
        <f>A34+1</f>
        <v>30</v>
      </c>
      <c r="B35" s="33" t="s">
        <v>107</v>
      </c>
      <c r="C35" s="32" t="s">
        <v>108</v>
      </c>
      <c r="D35" s="33" t="s">
        <v>8</v>
      </c>
      <c r="E35" s="63" t="s">
        <v>8</v>
      </c>
      <c r="F35" s="122" t="s">
        <v>8</v>
      </c>
      <c r="G35" s="122" t="s">
        <v>8</v>
      </c>
      <c r="H35" s="121"/>
    </row>
    <row r="36" spans="1:8" ht="30" customHeight="1">
      <c r="A36" s="33">
        <f t="shared" si="0"/>
        <v>31</v>
      </c>
      <c r="B36" s="37" t="s">
        <v>109</v>
      </c>
      <c r="C36" s="36" t="s">
        <v>110</v>
      </c>
      <c r="D36" s="37" t="s">
        <v>8</v>
      </c>
      <c r="E36" s="60" t="s">
        <v>8</v>
      </c>
      <c r="F36" s="124" t="s">
        <v>8</v>
      </c>
      <c r="G36" s="124" t="s">
        <v>8</v>
      </c>
      <c r="H36" s="121"/>
    </row>
    <row r="37" spans="1:8" ht="30" customHeight="1">
      <c r="A37" s="45">
        <f>A36+1</f>
        <v>32</v>
      </c>
      <c r="B37" s="39" t="s">
        <v>141</v>
      </c>
      <c r="C37" s="40" t="s">
        <v>142</v>
      </c>
      <c r="D37" s="39" t="s">
        <v>24</v>
      </c>
      <c r="E37" s="64">
        <v>12.7</v>
      </c>
      <c r="F37" s="126"/>
      <c r="G37" s="113">
        <f t="shared" ref="G37" si="10">ROUND(F37*E37,2)</f>
        <v>0</v>
      </c>
      <c r="H37" s="121"/>
    </row>
    <row r="38" spans="1:8" ht="30" customHeight="1">
      <c r="A38" s="33">
        <f>A37+1</f>
        <v>33</v>
      </c>
      <c r="B38" s="33" t="s">
        <v>117</v>
      </c>
      <c r="C38" s="32" t="s">
        <v>118</v>
      </c>
      <c r="D38" s="33" t="s">
        <v>8</v>
      </c>
      <c r="E38" s="63" t="s">
        <v>8</v>
      </c>
      <c r="F38" s="122" t="s">
        <v>8</v>
      </c>
      <c r="G38" s="122" t="s">
        <v>8</v>
      </c>
      <c r="H38" s="121"/>
    </row>
    <row r="39" spans="1:8" ht="30" customHeight="1">
      <c r="A39" s="33">
        <f t="shared" si="0"/>
        <v>34</v>
      </c>
      <c r="B39" s="37" t="s">
        <v>119</v>
      </c>
      <c r="C39" s="36" t="s">
        <v>120</v>
      </c>
      <c r="D39" s="37" t="s">
        <v>8</v>
      </c>
      <c r="E39" s="60" t="s">
        <v>8</v>
      </c>
      <c r="F39" s="124" t="s">
        <v>8</v>
      </c>
      <c r="G39" s="124" t="s">
        <v>8</v>
      </c>
      <c r="H39" s="121"/>
    </row>
    <row r="40" spans="1:8" ht="30" customHeight="1">
      <c r="A40" s="45">
        <f t="shared" si="0"/>
        <v>35</v>
      </c>
      <c r="B40" s="39" t="s">
        <v>347</v>
      </c>
      <c r="C40" s="38" t="s">
        <v>125</v>
      </c>
      <c r="D40" s="39" t="s">
        <v>150</v>
      </c>
      <c r="E40" s="64">
        <v>10.32</v>
      </c>
      <c r="F40" s="126"/>
      <c r="G40" s="113">
        <f t="shared" ref="G40:G43" si="11">ROUND(F40*E40,2)</f>
        <v>0</v>
      </c>
      <c r="H40" s="121"/>
    </row>
    <row r="41" spans="1:8" ht="30" customHeight="1">
      <c r="A41" s="45">
        <f t="shared" si="0"/>
        <v>36</v>
      </c>
      <c r="B41" s="39" t="s">
        <v>126</v>
      </c>
      <c r="C41" s="38" t="s">
        <v>127</v>
      </c>
      <c r="D41" s="39" t="s">
        <v>150</v>
      </c>
      <c r="E41" s="64">
        <v>30.1</v>
      </c>
      <c r="F41" s="126"/>
      <c r="G41" s="113">
        <f t="shared" si="11"/>
        <v>0</v>
      </c>
      <c r="H41" s="121"/>
    </row>
    <row r="42" spans="1:8" ht="30" customHeight="1">
      <c r="A42" s="45">
        <f t="shared" si="0"/>
        <v>37</v>
      </c>
      <c r="B42" s="39" t="s">
        <v>132</v>
      </c>
      <c r="C42" s="38" t="s">
        <v>133</v>
      </c>
      <c r="D42" s="39" t="s">
        <v>41</v>
      </c>
      <c r="E42" s="64">
        <v>6</v>
      </c>
      <c r="F42" s="126"/>
      <c r="G42" s="113">
        <f t="shared" si="11"/>
        <v>0</v>
      </c>
      <c r="H42" s="121"/>
    </row>
    <row r="43" spans="1:8" ht="30" customHeight="1">
      <c r="A43" s="45">
        <f t="shared" si="0"/>
        <v>38</v>
      </c>
      <c r="B43" s="39" t="s">
        <v>134</v>
      </c>
      <c r="C43" s="38" t="s">
        <v>135</v>
      </c>
      <c r="D43" s="39" t="s">
        <v>41</v>
      </c>
      <c r="E43" s="64">
        <v>1</v>
      </c>
      <c r="F43" s="126"/>
      <c r="G43" s="113">
        <f t="shared" si="11"/>
        <v>0</v>
      </c>
      <c r="H43" s="121"/>
    </row>
    <row r="44" spans="1:8" s="2" customFormat="1" ht="30" customHeight="1">
      <c r="A44" s="33">
        <f>A43+1</f>
        <v>39</v>
      </c>
      <c r="B44" s="37" t="s">
        <v>355</v>
      </c>
      <c r="C44" s="36" t="s">
        <v>356</v>
      </c>
      <c r="D44" s="37" t="s">
        <v>8</v>
      </c>
      <c r="E44" s="68" t="s">
        <v>8</v>
      </c>
      <c r="F44" s="133" t="s">
        <v>8</v>
      </c>
      <c r="G44" s="133" t="s">
        <v>8</v>
      </c>
      <c r="H44" s="121"/>
    </row>
    <row r="45" spans="1:8" ht="30" customHeight="1">
      <c r="A45" s="45">
        <f>A44+1</f>
        <v>40</v>
      </c>
      <c r="B45" s="39" t="s">
        <v>136</v>
      </c>
      <c r="C45" s="38" t="s">
        <v>357</v>
      </c>
      <c r="D45" s="39" t="s">
        <v>150</v>
      </c>
      <c r="E45" s="64">
        <v>145.35</v>
      </c>
      <c r="F45" s="126"/>
      <c r="G45" s="113">
        <f t="shared" ref="G45" si="12">ROUND(F45*E45,2)</f>
        <v>0</v>
      </c>
      <c r="H45" s="121"/>
    </row>
    <row r="46" spans="1:8" ht="30" customHeight="1">
      <c r="A46" s="33">
        <f>A45+1</f>
        <v>41</v>
      </c>
      <c r="B46" s="33" t="s">
        <v>117</v>
      </c>
      <c r="C46" s="32" t="s">
        <v>118</v>
      </c>
      <c r="D46" s="33" t="s">
        <v>8</v>
      </c>
      <c r="E46" s="63" t="s">
        <v>8</v>
      </c>
      <c r="F46" s="122" t="s">
        <v>8</v>
      </c>
      <c r="G46" s="122" t="s">
        <v>8</v>
      </c>
      <c r="H46" s="121"/>
    </row>
    <row r="47" spans="1:8" ht="30" customHeight="1">
      <c r="A47" s="33">
        <f>A46+1</f>
        <v>42</v>
      </c>
      <c r="B47" s="33" t="s">
        <v>242</v>
      </c>
      <c r="C47" s="32" t="s">
        <v>243</v>
      </c>
      <c r="D47" s="33" t="s">
        <v>8</v>
      </c>
      <c r="E47" s="63" t="s">
        <v>8</v>
      </c>
      <c r="F47" s="122" t="s">
        <v>8</v>
      </c>
      <c r="G47" s="122" t="s">
        <v>8</v>
      </c>
      <c r="H47" s="121"/>
    </row>
    <row r="48" spans="1:8" ht="30" customHeight="1">
      <c r="A48" s="45">
        <f t="shared" si="0"/>
        <v>43</v>
      </c>
      <c r="B48" s="52" t="s">
        <v>229</v>
      </c>
      <c r="C48" s="42" t="s">
        <v>234</v>
      </c>
      <c r="D48" s="39" t="s">
        <v>149</v>
      </c>
      <c r="E48" s="65">
        <v>23.97</v>
      </c>
      <c r="F48" s="127"/>
      <c r="G48" s="113">
        <f t="shared" ref="G48:G49" si="13">ROUND(F48*E48,2)</f>
        <v>0</v>
      </c>
      <c r="H48" s="121"/>
    </row>
    <row r="49" spans="1:8" ht="30" customHeight="1">
      <c r="A49" s="45">
        <f t="shared" si="0"/>
        <v>44</v>
      </c>
      <c r="B49" s="52" t="s">
        <v>231</v>
      </c>
      <c r="C49" s="42" t="s">
        <v>236</v>
      </c>
      <c r="D49" s="39" t="s">
        <v>24</v>
      </c>
      <c r="E49" s="65">
        <f>4.75*2</f>
        <v>9.5</v>
      </c>
      <c r="F49" s="127"/>
      <c r="G49" s="113">
        <f t="shared" si="13"/>
        <v>0</v>
      </c>
      <c r="H49" s="121"/>
    </row>
    <row r="50" spans="1:8">
      <c r="A50" s="194" t="s">
        <v>584</v>
      </c>
      <c r="B50" s="194"/>
      <c r="C50" s="194"/>
      <c r="D50" s="194"/>
      <c r="E50" s="194"/>
      <c r="F50" s="194"/>
      <c r="G50" s="132">
        <f>ROUND(SUM(G8:G49),2)</f>
        <v>0</v>
      </c>
    </row>
  </sheetData>
  <mergeCells count="10">
    <mergeCell ref="A50:F50"/>
    <mergeCell ref="A1:G1"/>
    <mergeCell ref="A2:G2"/>
    <mergeCell ref="B3:G3"/>
    <mergeCell ref="A4:A5"/>
    <mergeCell ref="B4:B5"/>
    <mergeCell ref="C4:C5"/>
    <mergeCell ref="D4:E4"/>
    <mergeCell ref="F4:F5"/>
    <mergeCell ref="G4:G5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8" fitToHeight="0" orientation="portrait" r:id="rId1"/>
  <headerFooter>
    <oddFooter>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9"/>
  <sheetViews>
    <sheetView view="pageBreakPreview" zoomScaleNormal="100" zoomScaleSheetLayoutView="100" workbookViewId="0">
      <selection sqref="A1:G1"/>
    </sheetView>
  </sheetViews>
  <sheetFormatPr defaultColWidth="9.140625" defaultRowHeight="12.75"/>
  <cols>
    <col min="1" max="1" width="7" style="46" customWidth="1"/>
    <col min="2" max="2" width="15" style="46" customWidth="1"/>
    <col min="3" max="3" width="41.7109375" style="47" customWidth="1"/>
    <col min="4" max="4" width="9.85546875" style="46" customWidth="1"/>
    <col min="5" max="5" width="10.42578125" style="48" customWidth="1"/>
    <col min="6" max="6" width="11.28515625" style="129" customWidth="1"/>
    <col min="7" max="7" width="12.85546875" style="129" bestFit="1" customWidth="1"/>
    <col min="8" max="16384" width="9.140625" style="1"/>
  </cols>
  <sheetData>
    <row r="1" spans="1:7" ht="19.5" customHeight="1">
      <c r="A1" s="193" t="s">
        <v>631</v>
      </c>
      <c r="B1" s="193"/>
      <c r="C1" s="193"/>
      <c r="D1" s="193"/>
      <c r="E1" s="193"/>
      <c r="F1" s="193"/>
      <c r="G1" s="193"/>
    </row>
    <row r="2" spans="1:7" ht="55.5" customHeight="1">
      <c r="A2" s="197" t="s">
        <v>624</v>
      </c>
      <c r="B2" s="198"/>
      <c r="C2" s="198"/>
      <c r="D2" s="198"/>
      <c r="E2" s="198"/>
      <c r="F2" s="198"/>
      <c r="G2" s="198"/>
    </row>
    <row r="3" spans="1:7" s="15" customFormat="1" ht="29.25" customHeight="1">
      <c r="A3" s="130" t="s">
        <v>607</v>
      </c>
      <c r="B3" s="200" t="s">
        <v>274</v>
      </c>
      <c r="C3" s="200"/>
      <c r="D3" s="200"/>
      <c r="E3" s="200"/>
      <c r="F3" s="200"/>
      <c r="G3" s="200"/>
    </row>
    <row r="4" spans="1:7" s="15" customFormat="1" ht="15.75" customHeight="1">
      <c r="A4" s="205" t="s">
        <v>0</v>
      </c>
      <c r="B4" s="205" t="s">
        <v>1</v>
      </c>
      <c r="C4" s="206" t="s">
        <v>2</v>
      </c>
      <c r="D4" s="205" t="s">
        <v>3</v>
      </c>
      <c r="E4" s="205"/>
      <c r="F4" s="207" t="s">
        <v>516</v>
      </c>
      <c r="G4" s="207" t="s">
        <v>518</v>
      </c>
    </row>
    <row r="5" spans="1:7" s="15" customFormat="1" ht="15.75" customHeight="1">
      <c r="A5" s="205"/>
      <c r="B5" s="205"/>
      <c r="C5" s="206"/>
      <c r="D5" s="154" t="s">
        <v>4</v>
      </c>
      <c r="E5" s="131" t="s">
        <v>5</v>
      </c>
      <c r="F5" s="209"/>
      <c r="G5" s="209"/>
    </row>
    <row r="6" spans="1:7" s="15" customFormat="1">
      <c r="A6" s="156"/>
      <c r="B6" s="135" t="s">
        <v>395</v>
      </c>
      <c r="C6" s="136" t="s">
        <v>550</v>
      </c>
      <c r="D6" s="136"/>
      <c r="E6" s="168"/>
      <c r="F6" s="169"/>
      <c r="G6" s="169"/>
    </row>
    <row r="7" spans="1:7" s="15" customFormat="1" ht="25.5">
      <c r="A7" s="45">
        <f>A6+1</f>
        <v>1</v>
      </c>
      <c r="B7" s="39" t="s">
        <v>582</v>
      </c>
      <c r="C7" s="54" t="s">
        <v>520</v>
      </c>
      <c r="D7" s="53" t="s">
        <v>384</v>
      </c>
      <c r="E7" s="58">
        <v>92</v>
      </c>
      <c r="F7" s="134"/>
      <c r="G7" s="134">
        <f>ROUND(F7*E7,2)</f>
        <v>0</v>
      </c>
    </row>
    <row r="8" spans="1:7" s="15" customFormat="1" ht="25.5">
      <c r="A8" s="45">
        <f>A7+1</f>
        <v>2</v>
      </c>
      <c r="B8" s="39" t="s">
        <v>383</v>
      </c>
      <c r="C8" s="54" t="s">
        <v>606</v>
      </c>
      <c r="D8" s="53" t="s">
        <v>384</v>
      </c>
      <c r="E8" s="58">
        <v>92</v>
      </c>
      <c r="F8" s="134"/>
      <c r="G8" s="134">
        <f t="shared" ref="G8:G46" si="0">ROUND(F8*E8,2)</f>
        <v>0</v>
      </c>
    </row>
    <row r="9" spans="1:7" s="15" customFormat="1" ht="38.25">
      <c r="A9" s="45">
        <f t="shared" ref="A9:A46" si="1">A8+1</f>
        <v>3</v>
      </c>
      <c r="B9" s="39" t="s">
        <v>383</v>
      </c>
      <c r="C9" s="54" t="s">
        <v>551</v>
      </c>
      <c r="D9" s="53" t="s">
        <v>384</v>
      </c>
      <c r="E9" s="58">
        <v>68</v>
      </c>
      <c r="F9" s="134"/>
      <c r="G9" s="134">
        <f t="shared" si="0"/>
        <v>0</v>
      </c>
    </row>
    <row r="10" spans="1:7" s="15" customFormat="1" ht="38.25">
      <c r="A10" s="45">
        <f t="shared" si="1"/>
        <v>4</v>
      </c>
      <c r="B10" s="39" t="s">
        <v>383</v>
      </c>
      <c r="C10" s="54" t="s">
        <v>552</v>
      </c>
      <c r="D10" s="53" t="s">
        <v>384</v>
      </c>
      <c r="E10" s="58">
        <v>24</v>
      </c>
      <c r="F10" s="134"/>
      <c r="G10" s="134">
        <f t="shared" si="0"/>
        <v>0</v>
      </c>
    </row>
    <row r="11" spans="1:7" s="15" customFormat="1" ht="38.25">
      <c r="A11" s="45">
        <f t="shared" si="1"/>
        <v>5</v>
      </c>
      <c r="B11" s="39" t="s">
        <v>383</v>
      </c>
      <c r="C11" s="54" t="s">
        <v>553</v>
      </c>
      <c r="D11" s="53" t="s">
        <v>384</v>
      </c>
      <c r="E11" s="58">
        <v>36</v>
      </c>
      <c r="F11" s="134"/>
      <c r="G11" s="134">
        <f t="shared" si="0"/>
        <v>0</v>
      </c>
    </row>
    <row r="12" spans="1:7" s="15" customFormat="1" ht="25.5">
      <c r="A12" s="45">
        <f t="shared" si="1"/>
        <v>6</v>
      </c>
      <c r="B12" s="39" t="s">
        <v>383</v>
      </c>
      <c r="C12" s="54" t="s">
        <v>554</v>
      </c>
      <c r="D12" s="53" t="s">
        <v>384</v>
      </c>
      <c r="E12" s="58">
        <v>14</v>
      </c>
      <c r="F12" s="134"/>
      <c r="G12" s="134">
        <f t="shared" si="0"/>
        <v>0</v>
      </c>
    </row>
    <row r="13" spans="1:7" s="15" customFormat="1" ht="38.25">
      <c r="A13" s="45">
        <f t="shared" si="1"/>
        <v>7</v>
      </c>
      <c r="B13" s="39" t="s">
        <v>383</v>
      </c>
      <c r="C13" s="54" t="s">
        <v>555</v>
      </c>
      <c r="D13" s="53" t="s">
        <v>384</v>
      </c>
      <c r="E13" s="58">
        <v>5</v>
      </c>
      <c r="F13" s="134"/>
      <c r="G13" s="134">
        <f t="shared" si="0"/>
        <v>0</v>
      </c>
    </row>
    <row r="14" spans="1:7" s="15" customFormat="1" ht="51">
      <c r="A14" s="45">
        <f t="shared" si="1"/>
        <v>8</v>
      </c>
      <c r="B14" s="39" t="s">
        <v>383</v>
      </c>
      <c r="C14" s="54" t="s">
        <v>556</v>
      </c>
      <c r="D14" s="53" t="s">
        <v>41</v>
      </c>
      <c r="E14" s="58">
        <v>1</v>
      </c>
      <c r="F14" s="134"/>
      <c r="G14" s="134">
        <f t="shared" si="0"/>
        <v>0</v>
      </c>
    </row>
    <row r="15" spans="1:7" s="15" customFormat="1" ht="25.5">
      <c r="A15" s="45">
        <f t="shared" si="1"/>
        <v>9</v>
      </c>
      <c r="B15" s="39" t="s">
        <v>383</v>
      </c>
      <c r="C15" s="54" t="s">
        <v>557</v>
      </c>
      <c r="D15" s="53" t="s">
        <v>533</v>
      </c>
      <c r="E15" s="58">
        <v>11</v>
      </c>
      <c r="F15" s="134"/>
      <c r="G15" s="134">
        <f t="shared" si="0"/>
        <v>0</v>
      </c>
    </row>
    <row r="16" spans="1:7" s="15" customFormat="1" ht="25.5">
      <c r="A16" s="45">
        <f t="shared" si="1"/>
        <v>10</v>
      </c>
      <c r="B16" s="39" t="s">
        <v>383</v>
      </c>
      <c r="C16" s="54" t="s">
        <v>526</v>
      </c>
      <c r="D16" s="53" t="s">
        <v>384</v>
      </c>
      <c r="E16" s="58">
        <v>92</v>
      </c>
      <c r="F16" s="134"/>
      <c r="G16" s="134">
        <f t="shared" si="0"/>
        <v>0</v>
      </c>
    </row>
    <row r="17" spans="1:7" s="15" customFormat="1" ht="25.5">
      <c r="A17" s="45">
        <f t="shared" si="1"/>
        <v>11</v>
      </c>
      <c r="B17" s="39" t="s">
        <v>383</v>
      </c>
      <c r="C17" s="54" t="s">
        <v>558</v>
      </c>
      <c r="D17" s="53" t="s">
        <v>384</v>
      </c>
      <c r="E17" s="58">
        <v>17</v>
      </c>
      <c r="F17" s="134"/>
      <c r="G17" s="134">
        <f t="shared" si="0"/>
        <v>0</v>
      </c>
    </row>
    <row r="18" spans="1:7" s="15" customFormat="1">
      <c r="A18" s="156"/>
      <c r="B18" s="135" t="s">
        <v>383</v>
      </c>
      <c r="C18" s="136" t="s">
        <v>559</v>
      </c>
      <c r="D18" s="136"/>
      <c r="E18" s="168"/>
      <c r="F18" s="137"/>
      <c r="G18" s="137"/>
    </row>
    <row r="19" spans="1:7" s="15" customFormat="1" ht="38.25">
      <c r="A19" s="45">
        <v>12</v>
      </c>
      <c r="B19" s="39" t="s">
        <v>383</v>
      </c>
      <c r="C19" s="54" t="s">
        <v>390</v>
      </c>
      <c r="D19" s="53" t="s">
        <v>11</v>
      </c>
      <c r="E19" s="58">
        <v>1</v>
      </c>
      <c r="F19" s="134"/>
      <c r="G19" s="134">
        <f>F19</f>
        <v>0</v>
      </c>
    </row>
    <row r="20" spans="1:7" s="15" customFormat="1" ht="38.25">
      <c r="A20" s="45">
        <v>15</v>
      </c>
      <c r="B20" s="39" t="s">
        <v>383</v>
      </c>
      <c r="C20" s="54" t="s">
        <v>389</v>
      </c>
      <c r="D20" s="53" t="s">
        <v>384</v>
      </c>
      <c r="E20" s="58">
        <v>21</v>
      </c>
      <c r="F20" s="134"/>
      <c r="G20" s="134">
        <f t="shared" si="0"/>
        <v>0</v>
      </c>
    </row>
    <row r="21" spans="1:7" s="15" customFormat="1" ht="38.25">
      <c r="A21" s="45">
        <v>16</v>
      </c>
      <c r="B21" s="39" t="s">
        <v>383</v>
      </c>
      <c r="C21" s="54" t="s">
        <v>388</v>
      </c>
      <c r="D21" s="53" t="s">
        <v>11</v>
      </c>
      <c r="E21" s="58">
        <v>6</v>
      </c>
      <c r="F21" s="134"/>
      <c r="G21" s="134">
        <f t="shared" si="0"/>
        <v>0</v>
      </c>
    </row>
    <row r="22" spans="1:7" s="15" customFormat="1">
      <c r="A22" s="45">
        <v>17</v>
      </c>
      <c r="B22" s="39" t="s">
        <v>383</v>
      </c>
      <c r="C22" s="54" t="s">
        <v>394</v>
      </c>
      <c r="D22" s="53" t="s">
        <v>11</v>
      </c>
      <c r="E22" s="58">
        <v>1</v>
      </c>
      <c r="F22" s="134"/>
      <c r="G22" s="134">
        <f t="shared" si="0"/>
        <v>0</v>
      </c>
    </row>
    <row r="23" spans="1:7" s="15" customFormat="1" ht="25.5">
      <c r="A23" s="45">
        <v>18</v>
      </c>
      <c r="B23" s="39" t="s">
        <v>383</v>
      </c>
      <c r="C23" s="54" t="s">
        <v>562</v>
      </c>
      <c r="D23" s="53" t="s">
        <v>561</v>
      </c>
      <c r="E23" s="58">
        <v>2.1000000000000001E-2</v>
      </c>
      <c r="F23" s="134"/>
      <c r="G23" s="134">
        <f t="shared" si="0"/>
        <v>0</v>
      </c>
    </row>
    <row r="24" spans="1:7" s="15" customFormat="1" ht="25.5">
      <c r="A24" s="45">
        <f t="shared" si="1"/>
        <v>19</v>
      </c>
      <c r="B24" s="39" t="s">
        <v>383</v>
      </c>
      <c r="C24" s="54" t="s">
        <v>520</v>
      </c>
      <c r="D24" s="53" t="s">
        <v>384</v>
      </c>
      <c r="E24" s="58">
        <v>268</v>
      </c>
      <c r="F24" s="134"/>
      <c r="G24" s="134">
        <f t="shared" si="0"/>
        <v>0</v>
      </c>
    </row>
    <row r="25" spans="1:7" s="15" customFormat="1" ht="25.5">
      <c r="A25" s="45">
        <f t="shared" si="1"/>
        <v>20</v>
      </c>
      <c r="B25" s="39" t="s">
        <v>383</v>
      </c>
      <c r="C25" s="54" t="s">
        <v>524</v>
      </c>
      <c r="D25" s="53" t="s">
        <v>384</v>
      </c>
      <c r="E25" s="58">
        <v>268</v>
      </c>
      <c r="F25" s="134"/>
      <c r="G25" s="134">
        <f t="shared" si="0"/>
        <v>0</v>
      </c>
    </row>
    <row r="26" spans="1:7" s="15" customFormat="1" ht="38.25">
      <c r="A26" s="45">
        <f t="shared" si="1"/>
        <v>21</v>
      </c>
      <c r="B26" s="39" t="s">
        <v>383</v>
      </c>
      <c r="C26" s="54" t="s">
        <v>552</v>
      </c>
      <c r="D26" s="53" t="s">
        <v>384</v>
      </c>
      <c r="E26" s="58">
        <v>87</v>
      </c>
      <c r="F26" s="134"/>
      <c r="G26" s="134">
        <f t="shared" si="0"/>
        <v>0</v>
      </c>
    </row>
    <row r="27" spans="1:7" s="15" customFormat="1" ht="38.25">
      <c r="A27" s="45">
        <f t="shared" si="1"/>
        <v>22</v>
      </c>
      <c r="B27" s="39" t="s">
        <v>383</v>
      </c>
      <c r="C27" s="54" t="s">
        <v>551</v>
      </c>
      <c r="D27" s="53" t="s">
        <v>384</v>
      </c>
      <c r="E27" s="58">
        <v>125</v>
      </c>
      <c r="F27" s="134"/>
      <c r="G27" s="134">
        <f t="shared" si="0"/>
        <v>0</v>
      </c>
    </row>
    <row r="28" spans="1:7" s="15" customFormat="1" ht="38.25">
      <c r="A28" s="45">
        <f t="shared" si="1"/>
        <v>23</v>
      </c>
      <c r="B28" s="39" t="s">
        <v>383</v>
      </c>
      <c r="C28" s="54" t="s">
        <v>563</v>
      </c>
      <c r="D28" s="53" t="s">
        <v>384</v>
      </c>
      <c r="E28" s="58">
        <v>56</v>
      </c>
      <c r="F28" s="134"/>
      <c r="G28" s="134">
        <f t="shared" si="0"/>
        <v>0</v>
      </c>
    </row>
    <row r="29" spans="1:7" s="15" customFormat="1">
      <c r="A29" s="45">
        <f t="shared" si="1"/>
        <v>24</v>
      </c>
      <c r="B29" s="39" t="s">
        <v>383</v>
      </c>
      <c r="C29" s="54" t="s">
        <v>564</v>
      </c>
      <c r="D29" s="53" t="s">
        <v>384</v>
      </c>
      <c r="E29" s="58">
        <v>55</v>
      </c>
      <c r="F29" s="134"/>
      <c r="G29" s="134">
        <f t="shared" si="0"/>
        <v>0</v>
      </c>
    </row>
    <row r="30" spans="1:7" s="15" customFormat="1" ht="25.5">
      <c r="A30" s="45">
        <f t="shared" si="1"/>
        <v>25</v>
      </c>
      <c r="B30" s="39" t="s">
        <v>383</v>
      </c>
      <c r="C30" s="54" t="s">
        <v>557</v>
      </c>
      <c r="D30" s="53" t="s">
        <v>533</v>
      </c>
      <c r="E30" s="58">
        <v>14</v>
      </c>
      <c r="F30" s="134"/>
      <c r="G30" s="134">
        <f t="shared" si="0"/>
        <v>0</v>
      </c>
    </row>
    <row r="31" spans="1:7" s="15" customFormat="1" ht="38.25">
      <c r="A31" s="45">
        <f t="shared" si="1"/>
        <v>26</v>
      </c>
      <c r="B31" s="39" t="s">
        <v>383</v>
      </c>
      <c r="C31" s="54" t="s">
        <v>385</v>
      </c>
      <c r="D31" s="53" t="s">
        <v>11</v>
      </c>
      <c r="E31" s="58">
        <v>3</v>
      </c>
      <c r="F31" s="134"/>
      <c r="G31" s="134">
        <f t="shared" si="0"/>
        <v>0</v>
      </c>
    </row>
    <row r="32" spans="1:7" s="15" customFormat="1" ht="38.25">
      <c r="A32" s="45">
        <v>27</v>
      </c>
      <c r="B32" s="39" t="s">
        <v>383</v>
      </c>
      <c r="C32" s="54" t="s">
        <v>386</v>
      </c>
      <c r="D32" s="53" t="s">
        <v>11</v>
      </c>
      <c r="E32" s="58">
        <v>1</v>
      </c>
      <c r="F32" s="134"/>
      <c r="G32" s="134">
        <f t="shared" si="0"/>
        <v>0</v>
      </c>
    </row>
    <row r="33" spans="1:7" s="15" customFormat="1" ht="25.5">
      <c r="A33" s="45">
        <v>28</v>
      </c>
      <c r="B33" s="39" t="s">
        <v>383</v>
      </c>
      <c r="C33" s="54" t="s">
        <v>526</v>
      </c>
      <c r="D33" s="53" t="s">
        <v>384</v>
      </c>
      <c r="E33" s="58">
        <v>268</v>
      </c>
      <c r="F33" s="134"/>
      <c r="G33" s="134">
        <f t="shared" si="0"/>
        <v>0</v>
      </c>
    </row>
    <row r="34" spans="1:7" s="15" customFormat="1">
      <c r="A34" s="45">
        <f t="shared" si="1"/>
        <v>29</v>
      </c>
      <c r="B34" s="39" t="s">
        <v>383</v>
      </c>
      <c r="C34" s="54" t="s">
        <v>565</v>
      </c>
      <c r="D34" s="53" t="s">
        <v>384</v>
      </c>
      <c r="E34" s="58">
        <v>20</v>
      </c>
      <c r="F34" s="134"/>
      <c r="G34" s="134">
        <f t="shared" si="0"/>
        <v>0</v>
      </c>
    </row>
    <row r="35" spans="1:7" s="15" customFormat="1" ht="25.5">
      <c r="A35" s="45">
        <f t="shared" si="1"/>
        <v>30</v>
      </c>
      <c r="B35" s="39" t="s">
        <v>383</v>
      </c>
      <c r="C35" s="54" t="s">
        <v>554</v>
      </c>
      <c r="D35" s="53" t="s">
        <v>384</v>
      </c>
      <c r="E35" s="58">
        <v>56</v>
      </c>
      <c r="F35" s="134"/>
      <c r="G35" s="134">
        <f t="shared" si="0"/>
        <v>0</v>
      </c>
    </row>
    <row r="36" spans="1:7" s="15" customFormat="1" ht="38.25">
      <c r="A36" s="45">
        <f t="shared" si="1"/>
        <v>31</v>
      </c>
      <c r="B36" s="39" t="s">
        <v>383</v>
      </c>
      <c r="C36" s="54" t="s">
        <v>555</v>
      </c>
      <c r="D36" s="53" t="s">
        <v>384</v>
      </c>
      <c r="E36" s="58">
        <v>18</v>
      </c>
      <c r="F36" s="134"/>
      <c r="G36" s="134">
        <f t="shared" si="0"/>
        <v>0</v>
      </c>
    </row>
    <row r="37" spans="1:7" s="15" customFormat="1" ht="25.5">
      <c r="A37" s="45">
        <f t="shared" si="1"/>
        <v>32</v>
      </c>
      <c r="B37" s="39" t="s">
        <v>383</v>
      </c>
      <c r="C37" s="54" t="s">
        <v>566</v>
      </c>
      <c r="D37" s="53" t="s">
        <v>384</v>
      </c>
      <c r="E37" s="58">
        <v>16</v>
      </c>
      <c r="F37" s="134"/>
      <c r="G37" s="134">
        <f t="shared" si="0"/>
        <v>0</v>
      </c>
    </row>
    <row r="38" spans="1:7" s="15" customFormat="1" ht="38.25">
      <c r="A38" s="45">
        <f t="shared" si="1"/>
        <v>33</v>
      </c>
      <c r="B38" s="39" t="s">
        <v>383</v>
      </c>
      <c r="C38" s="54" t="s">
        <v>567</v>
      </c>
      <c r="D38" s="53" t="s">
        <v>384</v>
      </c>
      <c r="E38" s="58">
        <v>13</v>
      </c>
      <c r="F38" s="134"/>
      <c r="G38" s="134">
        <f t="shared" si="0"/>
        <v>0</v>
      </c>
    </row>
    <row r="39" spans="1:7" s="15" customFormat="1" ht="153">
      <c r="A39" s="45">
        <f t="shared" si="1"/>
        <v>34</v>
      </c>
      <c r="B39" s="39" t="s">
        <v>383</v>
      </c>
      <c r="C39" s="54" t="s">
        <v>568</v>
      </c>
      <c r="D39" s="53" t="s">
        <v>11</v>
      </c>
      <c r="E39" s="58">
        <v>1</v>
      </c>
      <c r="F39" s="134"/>
      <c r="G39" s="134">
        <f t="shared" si="0"/>
        <v>0</v>
      </c>
    </row>
    <row r="40" spans="1:7" s="15" customFormat="1">
      <c r="A40" s="156"/>
      <c r="B40" s="135" t="s">
        <v>383</v>
      </c>
      <c r="C40" s="136" t="s">
        <v>569</v>
      </c>
      <c r="D40" s="136"/>
      <c r="E40" s="168"/>
      <c r="F40" s="137"/>
      <c r="G40" s="137"/>
    </row>
    <row r="41" spans="1:7" s="15" customFormat="1" ht="25.5">
      <c r="A41" s="45">
        <v>35</v>
      </c>
      <c r="B41" s="39" t="s">
        <v>383</v>
      </c>
      <c r="C41" s="54" t="s">
        <v>520</v>
      </c>
      <c r="D41" s="53" t="s">
        <v>384</v>
      </c>
      <c r="E41" s="58">
        <v>13</v>
      </c>
      <c r="F41" s="134"/>
      <c r="G41" s="134">
        <f t="shared" si="0"/>
        <v>0</v>
      </c>
    </row>
    <row r="42" spans="1:7" s="15" customFormat="1" ht="25.5">
      <c r="A42" s="45">
        <f t="shared" si="1"/>
        <v>36</v>
      </c>
      <c r="B42" s="39" t="s">
        <v>383</v>
      </c>
      <c r="C42" s="54" t="s">
        <v>524</v>
      </c>
      <c r="D42" s="53" t="s">
        <v>384</v>
      </c>
      <c r="E42" s="58">
        <v>13</v>
      </c>
      <c r="F42" s="134"/>
      <c r="G42" s="134">
        <f t="shared" si="0"/>
        <v>0</v>
      </c>
    </row>
    <row r="43" spans="1:7" s="15" customFormat="1">
      <c r="A43" s="45">
        <f t="shared" si="1"/>
        <v>37</v>
      </c>
      <c r="B43" s="39" t="s">
        <v>383</v>
      </c>
      <c r="C43" s="54" t="s">
        <v>570</v>
      </c>
      <c r="D43" s="53" t="s">
        <v>384</v>
      </c>
      <c r="E43" s="58">
        <v>13</v>
      </c>
      <c r="F43" s="134"/>
      <c r="G43" s="134">
        <f t="shared" si="0"/>
        <v>0</v>
      </c>
    </row>
    <row r="44" spans="1:7" s="15" customFormat="1" ht="25.5">
      <c r="A44" s="45">
        <f t="shared" si="1"/>
        <v>38</v>
      </c>
      <c r="B44" s="39"/>
      <c r="C44" s="54" t="s">
        <v>566</v>
      </c>
      <c r="D44" s="53" t="s">
        <v>384</v>
      </c>
      <c r="E44" s="58">
        <v>33</v>
      </c>
      <c r="F44" s="134"/>
      <c r="G44" s="134">
        <f t="shared" si="0"/>
        <v>0</v>
      </c>
    </row>
    <row r="45" spans="1:7" s="15" customFormat="1" ht="25.5">
      <c r="A45" s="45">
        <f t="shared" si="1"/>
        <v>39</v>
      </c>
      <c r="B45" s="39" t="s">
        <v>383</v>
      </c>
      <c r="C45" s="54" t="s">
        <v>557</v>
      </c>
      <c r="D45" s="53" t="s">
        <v>533</v>
      </c>
      <c r="E45" s="58">
        <v>3</v>
      </c>
      <c r="F45" s="134"/>
      <c r="G45" s="134">
        <f t="shared" si="0"/>
        <v>0</v>
      </c>
    </row>
    <row r="46" spans="1:7" s="15" customFormat="1" ht="25.5">
      <c r="A46" s="45">
        <f t="shared" si="1"/>
        <v>40</v>
      </c>
      <c r="B46" s="39" t="s">
        <v>383</v>
      </c>
      <c r="C46" s="54" t="s">
        <v>526</v>
      </c>
      <c r="D46" s="53" t="s">
        <v>384</v>
      </c>
      <c r="E46" s="58">
        <v>13</v>
      </c>
      <c r="F46" s="134"/>
      <c r="G46" s="134">
        <f t="shared" si="0"/>
        <v>0</v>
      </c>
    </row>
    <row r="47" spans="1:7" s="15" customFormat="1">
      <c r="A47" s="156"/>
      <c r="B47" s="135" t="s">
        <v>383</v>
      </c>
      <c r="C47" s="138" t="s">
        <v>571</v>
      </c>
      <c r="D47" s="136"/>
      <c r="E47" s="168"/>
      <c r="F47" s="137"/>
      <c r="G47" s="137"/>
    </row>
    <row r="48" spans="1:7" s="15" customFormat="1" ht="38.25">
      <c r="A48" s="45">
        <v>41</v>
      </c>
      <c r="B48" s="39" t="s">
        <v>383</v>
      </c>
      <c r="C48" s="54" t="s">
        <v>391</v>
      </c>
      <c r="D48" s="53" t="s">
        <v>11</v>
      </c>
      <c r="E48" s="58">
        <v>1</v>
      </c>
      <c r="F48" s="134"/>
      <c r="G48" s="134">
        <f>F48</f>
        <v>0</v>
      </c>
    </row>
    <row r="49" spans="1:7">
      <c r="A49" s="156"/>
      <c r="B49" s="135" t="s">
        <v>383</v>
      </c>
      <c r="C49" s="138" t="s">
        <v>572</v>
      </c>
      <c r="D49" s="136"/>
      <c r="E49" s="168"/>
      <c r="F49" s="137"/>
      <c r="G49" s="137"/>
    </row>
    <row r="50" spans="1:7">
      <c r="A50" s="45">
        <v>42</v>
      </c>
      <c r="B50" s="39" t="s">
        <v>383</v>
      </c>
      <c r="C50" s="54" t="s">
        <v>573</v>
      </c>
      <c r="D50" s="53" t="s">
        <v>384</v>
      </c>
      <c r="E50" s="58">
        <v>65</v>
      </c>
      <c r="F50" s="134"/>
      <c r="G50" s="134">
        <f t="shared" ref="G50:G78" si="2">ROUND(F50*E50,2)</f>
        <v>0</v>
      </c>
    </row>
    <row r="51" spans="1:7" ht="25.5">
      <c r="A51" s="45">
        <f t="shared" ref="A51:A77" si="3">A50+1</f>
        <v>43</v>
      </c>
      <c r="B51" s="39" t="s">
        <v>383</v>
      </c>
      <c r="C51" s="54" t="s">
        <v>524</v>
      </c>
      <c r="D51" s="53" t="s">
        <v>384</v>
      </c>
      <c r="E51" s="58">
        <v>65</v>
      </c>
      <c r="F51" s="134"/>
      <c r="G51" s="134">
        <f t="shared" si="2"/>
        <v>0</v>
      </c>
    </row>
    <row r="52" spans="1:7" ht="25.5">
      <c r="A52" s="45">
        <f t="shared" si="3"/>
        <v>44</v>
      </c>
      <c r="B52" s="39" t="s">
        <v>383</v>
      </c>
      <c r="C52" s="54" t="s">
        <v>566</v>
      </c>
      <c r="D52" s="53" t="s">
        <v>384</v>
      </c>
      <c r="E52" s="58">
        <v>65</v>
      </c>
      <c r="F52" s="134"/>
      <c r="G52" s="134">
        <f t="shared" si="2"/>
        <v>0</v>
      </c>
    </row>
    <row r="53" spans="1:7">
      <c r="A53" s="45">
        <f t="shared" si="3"/>
        <v>45</v>
      </c>
      <c r="B53" s="39" t="s">
        <v>383</v>
      </c>
      <c r="C53" s="54" t="s">
        <v>574</v>
      </c>
      <c r="D53" s="53" t="s">
        <v>384</v>
      </c>
      <c r="E53" s="58">
        <v>65</v>
      </c>
      <c r="F53" s="134"/>
      <c r="G53" s="134">
        <f t="shared" si="2"/>
        <v>0</v>
      </c>
    </row>
    <row r="54" spans="1:7">
      <c r="A54" s="156"/>
      <c r="B54" s="135" t="s">
        <v>383</v>
      </c>
      <c r="C54" s="138" t="s">
        <v>575</v>
      </c>
      <c r="D54" s="136"/>
      <c r="E54" s="168"/>
      <c r="F54" s="137"/>
      <c r="G54" s="137"/>
    </row>
    <row r="55" spans="1:7" ht="38.25">
      <c r="A55" s="45">
        <v>46</v>
      </c>
      <c r="B55" s="39" t="s">
        <v>383</v>
      </c>
      <c r="C55" s="54" t="s">
        <v>393</v>
      </c>
      <c r="D55" s="53" t="s">
        <v>11</v>
      </c>
      <c r="E55" s="58">
        <v>1</v>
      </c>
      <c r="F55" s="134"/>
      <c r="G55" s="134">
        <f>F55</f>
        <v>0</v>
      </c>
    </row>
    <row r="56" spans="1:7" ht="38.25">
      <c r="A56" s="45">
        <v>47</v>
      </c>
      <c r="B56" s="39" t="s">
        <v>383</v>
      </c>
      <c r="C56" s="54" t="s">
        <v>392</v>
      </c>
      <c r="D56" s="53" t="s">
        <v>11</v>
      </c>
      <c r="E56" s="58">
        <v>1</v>
      </c>
      <c r="F56" s="134"/>
      <c r="G56" s="134">
        <f>F56</f>
        <v>0</v>
      </c>
    </row>
    <row r="57" spans="1:7" ht="25.5">
      <c r="A57" s="45">
        <v>48</v>
      </c>
      <c r="B57" s="39" t="s">
        <v>383</v>
      </c>
      <c r="C57" s="54" t="s">
        <v>560</v>
      </c>
      <c r="D57" s="53" t="s">
        <v>561</v>
      </c>
      <c r="E57" s="58">
        <v>9.1999999999999998E-2</v>
      </c>
      <c r="F57" s="134"/>
      <c r="G57" s="134">
        <f t="shared" si="2"/>
        <v>0</v>
      </c>
    </row>
    <row r="58" spans="1:7" ht="25.5">
      <c r="A58" s="45">
        <f t="shared" si="3"/>
        <v>49</v>
      </c>
      <c r="B58" s="39" t="s">
        <v>383</v>
      </c>
      <c r="C58" s="54" t="s">
        <v>576</v>
      </c>
      <c r="D58" s="53" t="s">
        <v>561</v>
      </c>
      <c r="E58" s="58">
        <v>8.1000000000000003E-2</v>
      </c>
      <c r="F58" s="134"/>
      <c r="G58" s="134">
        <f t="shared" si="2"/>
        <v>0</v>
      </c>
    </row>
    <row r="59" spans="1:7">
      <c r="A59" s="45">
        <f t="shared" si="3"/>
        <v>50</v>
      </c>
      <c r="B59" s="39" t="s">
        <v>383</v>
      </c>
      <c r="C59" s="54" t="s">
        <v>394</v>
      </c>
      <c r="D59" s="53" t="s">
        <v>11</v>
      </c>
      <c r="E59" s="58">
        <v>3</v>
      </c>
      <c r="F59" s="134"/>
      <c r="G59" s="134">
        <f t="shared" si="2"/>
        <v>0</v>
      </c>
    </row>
    <row r="60" spans="1:7" ht="38.25">
      <c r="A60" s="45">
        <v>51</v>
      </c>
      <c r="B60" s="39" t="s">
        <v>383</v>
      </c>
      <c r="C60" s="54" t="s">
        <v>388</v>
      </c>
      <c r="D60" s="53" t="s">
        <v>11</v>
      </c>
      <c r="E60" s="58">
        <v>9</v>
      </c>
      <c r="F60" s="134"/>
      <c r="G60" s="134">
        <f t="shared" si="2"/>
        <v>0</v>
      </c>
    </row>
    <row r="61" spans="1:7" ht="25.5">
      <c r="A61" s="45">
        <v>52</v>
      </c>
      <c r="B61" s="39" t="s">
        <v>383</v>
      </c>
      <c r="C61" s="54" t="s">
        <v>520</v>
      </c>
      <c r="D61" s="53" t="s">
        <v>384</v>
      </c>
      <c r="E61" s="58">
        <v>60</v>
      </c>
      <c r="F61" s="134"/>
      <c r="G61" s="134">
        <f t="shared" si="2"/>
        <v>0</v>
      </c>
    </row>
    <row r="62" spans="1:7" ht="25.5">
      <c r="A62" s="45">
        <f t="shared" si="3"/>
        <v>53</v>
      </c>
      <c r="B62" s="39" t="s">
        <v>383</v>
      </c>
      <c r="C62" s="54" t="s">
        <v>524</v>
      </c>
      <c r="D62" s="53" t="s">
        <v>384</v>
      </c>
      <c r="E62" s="58">
        <v>60</v>
      </c>
      <c r="F62" s="134"/>
      <c r="G62" s="134">
        <f t="shared" si="2"/>
        <v>0</v>
      </c>
    </row>
    <row r="63" spans="1:7">
      <c r="A63" s="45">
        <f t="shared" si="3"/>
        <v>54</v>
      </c>
      <c r="B63" s="39" t="s">
        <v>383</v>
      </c>
      <c r="C63" s="54" t="s">
        <v>577</v>
      </c>
      <c r="D63" s="53" t="s">
        <v>384</v>
      </c>
      <c r="E63" s="58">
        <v>2</v>
      </c>
      <c r="F63" s="134"/>
      <c r="G63" s="134">
        <f t="shared" si="2"/>
        <v>0</v>
      </c>
    </row>
    <row r="64" spans="1:7" ht="38.25">
      <c r="A64" s="45">
        <f t="shared" si="3"/>
        <v>55</v>
      </c>
      <c r="B64" s="39" t="s">
        <v>383</v>
      </c>
      <c r="C64" s="54" t="s">
        <v>552</v>
      </c>
      <c r="D64" s="53" t="s">
        <v>384</v>
      </c>
      <c r="E64" s="58">
        <v>58</v>
      </c>
      <c r="F64" s="134"/>
      <c r="G64" s="134">
        <f t="shared" si="2"/>
        <v>0</v>
      </c>
    </row>
    <row r="65" spans="1:7" ht="38.25">
      <c r="A65" s="45">
        <f t="shared" si="3"/>
        <v>56</v>
      </c>
      <c r="B65" s="39" t="s">
        <v>383</v>
      </c>
      <c r="C65" s="54" t="s">
        <v>555</v>
      </c>
      <c r="D65" s="53" t="s">
        <v>384</v>
      </c>
      <c r="E65" s="58">
        <v>2</v>
      </c>
      <c r="F65" s="134"/>
      <c r="G65" s="134">
        <f t="shared" si="2"/>
        <v>0</v>
      </c>
    </row>
    <row r="66" spans="1:7">
      <c r="A66" s="45">
        <f t="shared" si="3"/>
        <v>57</v>
      </c>
      <c r="B66" s="39" t="s">
        <v>383</v>
      </c>
      <c r="C66" s="54" t="s">
        <v>564</v>
      </c>
      <c r="D66" s="53" t="s">
        <v>384</v>
      </c>
      <c r="E66" s="58">
        <v>40</v>
      </c>
      <c r="F66" s="134"/>
      <c r="G66" s="134">
        <f t="shared" si="2"/>
        <v>0</v>
      </c>
    </row>
    <row r="67" spans="1:7" ht="25.5">
      <c r="A67" s="45">
        <f t="shared" si="3"/>
        <v>58</v>
      </c>
      <c r="B67" s="39" t="s">
        <v>383</v>
      </c>
      <c r="C67" s="54" t="s">
        <v>557</v>
      </c>
      <c r="D67" s="53" t="s">
        <v>533</v>
      </c>
      <c r="E67" s="58">
        <v>5</v>
      </c>
      <c r="F67" s="134"/>
      <c r="G67" s="134">
        <f t="shared" si="2"/>
        <v>0</v>
      </c>
    </row>
    <row r="68" spans="1:7" ht="38.25">
      <c r="A68" s="45">
        <f t="shared" si="3"/>
        <v>59</v>
      </c>
      <c r="B68" s="39" t="s">
        <v>383</v>
      </c>
      <c r="C68" s="54" t="s">
        <v>385</v>
      </c>
      <c r="D68" s="53" t="s">
        <v>11</v>
      </c>
      <c r="E68" s="58">
        <v>3</v>
      </c>
      <c r="F68" s="134"/>
      <c r="G68" s="134">
        <f t="shared" si="2"/>
        <v>0</v>
      </c>
    </row>
    <row r="69" spans="1:7" ht="25.5">
      <c r="A69" s="45">
        <v>60</v>
      </c>
      <c r="B69" s="39" t="s">
        <v>383</v>
      </c>
      <c r="C69" s="54" t="s">
        <v>526</v>
      </c>
      <c r="D69" s="53" t="s">
        <v>384</v>
      </c>
      <c r="E69" s="58">
        <v>60</v>
      </c>
      <c r="F69" s="134"/>
      <c r="G69" s="134">
        <f t="shared" si="2"/>
        <v>0</v>
      </c>
    </row>
    <row r="70" spans="1:7">
      <c r="A70" s="156"/>
      <c r="B70" s="135" t="s">
        <v>383</v>
      </c>
      <c r="C70" s="138" t="s">
        <v>578</v>
      </c>
      <c r="D70" s="136"/>
      <c r="E70" s="168"/>
      <c r="F70" s="137"/>
      <c r="G70" s="137"/>
    </row>
    <row r="71" spans="1:7" ht="25.5">
      <c r="A71" s="45">
        <v>61</v>
      </c>
      <c r="B71" s="39" t="s">
        <v>383</v>
      </c>
      <c r="C71" s="54" t="s">
        <v>520</v>
      </c>
      <c r="D71" s="53" t="s">
        <v>384</v>
      </c>
      <c r="E71" s="58">
        <v>56</v>
      </c>
      <c r="F71" s="134"/>
      <c r="G71" s="134">
        <f t="shared" si="2"/>
        <v>0</v>
      </c>
    </row>
    <row r="72" spans="1:7" ht="25.5">
      <c r="A72" s="45">
        <f t="shared" si="3"/>
        <v>62</v>
      </c>
      <c r="B72" s="39" t="s">
        <v>383</v>
      </c>
      <c r="C72" s="54" t="s">
        <v>524</v>
      </c>
      <c r="D72" s="53" t="s">
        <v>384</v>
      </c>
      <c r="E72" s="58">
        <v>56</v>
      </c>
      <c r="F72" s="134"/>
      <c r="G72" s="134">
        <f t="shared" si="2"/>
        <v>0</v>
      </c>
    </row>
    <row r="73" spans="1:7" ht="38.25">
      <c r="A73" s="45">
        <f t="shared" si="3"/>
        <v>63</v>
      </c>
      <c r="B73" s="39" t="s">
        <v>383</v>
      </c>
      <c r="C73" s="54" t="s">
        <v>579</v>
      </c>
      <c r="D73" s="53" t="s">
        <v>384</v>
      </c>
      <c r="E73" s="58">
        <v>56</v>
      </c>
      <c r="F73" s="134"/>
      <c r="G73" s="134">
        <f t="shared" si="2"/>
        <v>0</v>
      </c>
    </row>
    <row r="74" spans="1:7">
      <c r="A74" s="45">
        <f t="shared" si="3"/>
        <v>64</v>
      </c>
      <c r="B74" s="39" t="s">
        <v>383</v>
      </c>
      <c r="C74" s="54" t="s">
        <v>580</v>
      </c>
      <c r="D74" s="53" t="s">
        <v>384</v>
      </c>
      <c r="E74" s="58">
        <v>52</v>
      </c>
      <c r="F74" s="134"/>
      <c r="G74" s="134">
        <f t="shared" si="2"/>
        <v>0</v>
      </c>
    </row>
    <row r="75" spans="1:7" ht="38.25">
      <c r="A75" s="45">
        <f t="shared" si="3"/>
        <v>65</v>
      </c>
      <c r="B75" s="39" t="s">
        <v>383</v>
      </c>
      <c r="C75" s="54" t="s">
        <v>567</v>
      </c>
      <c r="D75" s="53" t="s">
        <v>384</v>
      </c>
      <c r="E75" s="58">
        <v>12</v>
      </c>
      <c r="F75" s="134"/>
      <c r="G75" s="134">
        <f t="shared" si="2"/>
        <v>0</v>
      </c>
    </row>
    <row r="76" spans="1:7" ht="25.5">
      <c r="A76" s="45">
        <f t="shared" si="3"/>
        <v>66</v>
      </c>
      <c r="B76" s="39" t="s">
        <v>383</v>
      </c>
      <c r="C76" s="54" t="s">
        <v>557</v>
      </c>
      <c r="D76" s="53" t="s">
        <v>533</v>
      </c>
      <c r="E76" s="58">
        <v>3</v>
      </c>
      <c r="F76" s="134"/>
      <c r="G76" s="134">
        <f t="shared" si="2"/>
        <v>0</v>
      </c>
    </row>
    <row r="77" spans="1:7" ht="38.25">
      <c r="A77" s="45">
        <f t="shared" si="3"/>
        <v>67</v>
      </c>
      <c r="B77" s="39" t="s">
        <v>383</v>
      </c>
      <c r="C77" s="54" t="s">
        <v>387</v>
      </c>
      <c r="D77" s="53" t="s">
        <v>11</v>
      </c>
      <c r="E77" s="58">
        <v>2</v>
      </c>
      <c r="F77" s="134"/>
      <c r="G77" s="134">
        <f t="shared" si="2"/>
        <v>0</v>
      </c>
    </row>
    <row r="78" spans="1:7" ht="25.5">
      <c r="A78" s="45">
        <v>68</v>
      </c>
      <c r="B78" s="39" t="s">
        <v>383</v>
      </c>
      <c r="C78" s="54" t="s">
        <v>526</v>
      </c>
      <c r="D78" s="53" t="s">
        <v>384</v>
      </c>
      <c r="E78" s="58">
        <v>56</v>
      </c>
      <c r="F78" s="134"/>
      <c r="G78" s="134">
        <f t="shared" si="2"/>
        <v>0</v>
      </c>
    </row>
    <row r="79" spans="1:7">
      <c r="A79" s="194" t="s">
        <v>584</v>
      </c>
      <c r="B79" s="194"/>
      <c r="C79" s="194"/>
      <c r="D79" s="194"/>
      <c r="E79" s="194"/>
      <c r="F79" s="194"/>
      <c r="G79" s="132">
        <f>ROUND(SUM(G7:G78),2)</f>
        <v>0</v>
      </c>
    </row>
  </sheetData>
  <mergeCells count="10">
    <mergeCell ref="A1:G1"/>
    <mergeCell ref="A2:G2"/>
    <mergeCell ref="B3:G3"/>
    <mergeCell ref="A79:F79"/>
    <mergeCell ref="A4:A5"/>
    <mergeCell ref="B4:B5"/>
    <mergeCell ref="C4:C5"/>
    <mergeCell ref="D4:E4"/>
    <mergeCell ref="F4:F5"/>
    <mergeCell ref="G4:G5"/>
  </mergeCells>
  <phoneticPr fontId="65" type="noConversion"/>
  <printOptions horizontalCentered="1"/>
  <pageMargins left="0.39370078740157483" right="0.39370078740157483" top="0.39370078740157483" bottom="0.39370078740157483" header="0.31496062992125984" footer="0.31496062992125984"/>
  <pageSetup paperSize="9" scale="88" fitToHeight="0" orientation="portrait" r:id="rId1"/>
  <headerFooter>
    <oddFooter>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view="pageBreakPreview" zoomScaleNormal="100" zoomScaleSheetLayoutView="100" workbookViewId="0">
      <selection activeCell="M16" sqref="M16"/>
    </sheetView>
  </sheetViews>
  <sheetFormatPr defaultRowHeight="12.75"/>
  <cols>
    <col min="1" max="1" width="7.85546875" style="145" customWidth="1"/>
    <col min="2" max="2" width="13.28515625" style="145" customWidth="1"/>
    <col min="3" max="3" width="41.7109375" style="145" customWidth="1"/>
    <col min="4" max="4" width="9.85546875" style="145" customWidth="1"/>
    <col min="5" max="5" width="10.42578125" style="145" customWidth="1"/>
    <col min="6" max="6" width="12.5703125" style="146" customWidth="1"/>
    <col min="7" max="7" width="12.85546875" style="146" bestFit="1" customWidth="1"/>
    <col min="8" max="16384" width="9.140625" style="143"/>
  </cols>
  <sheetData>
    <row r="1" spans="1:7" ht="24.75" customHeight="1">
      <c r="A1" s="193" t="s">
        <v>631</v>
      </c>
      <c r="B1" s="193"/>
      <c r="C1" s="193"/>
      <c r="D1" s="193"/>
      <c r="E1" s="193"/>
      <c r="F1" s="193"/>
      <c r="G1" s="193"/>
    </row>
    <row r="2" spans="1:7" ht="58.5" customHeight="1">
      <c r="A2" s="197" t="s">
        <v>624</v>
      </c>
      <c r="B2" s="198"/>
      <c r="C2" s="198"/>
      <c r="D2" s="198"/>
      <c r="E2" s="198"/>
      <c r="F2" s="198"/>
      <c r="G2" s="198"/>
    </row>
    <row r="3" spans="1:7" ht="40.5" customHeight="1">
      <c r="A3" s="130" t="s">
        <v>608</v>
      </c>
      <c r="B3" s="200" t="s">
        <v>247</v>
      </c>
      <c r="C3" s="200"/>
      <c r="D3" s="200"/>
      <c r="E3" s="200"/>
      <c r="F3" s="200"/>
      <c r="G3" s="200"/>
    </row>
    <row r="4" spans="1:7" ht="15" customHeight="1">
      <c r="A4" s="210" t="s">
        <v>0</v>
      </c>
      <c r="B4" s="210" t="s">
        <v>1</v>
      </c>
      <c r="C4" s="211" t="s">
        <v>2</v>
      </c>
      <c r="D4" s="210" t="s">
        <v>3</v>
      </c>
      <c r="E4" s="210"/>
      <c r="F4" s="208" t="s">
        <v>516</v>
      </c>
      <c r="G4" s="208" t="s">
        <v>518</v>
      </c>
    </row>
    <row r="5" spans="1:7" ht="20.25" customHeight="1">
      <c r="A5" s="210"/>
      <c r="B5" s="210"/>
      <c r="C5" s="211"/>
      <c r="D5" s="161" t="s">
        <v>4</v>
      </c>
      <c r="E5" s="162" t="s">
        <v>5</v>
      </c>
      <c r="F5" s="208"/>
      <c r="G5" s="208"/>
    </row>
    <row r="6" spans="1:7" ht="30" customHeight="1">
      <c r="A6" s="163"/>
      <c r="B6" s="139" t="s">
        <v>396</v>
      </c>
      <c r="C6" s="140" t="s">
        <v>246</v>
      </c>
      <c r="D6" s="139"/>
      <c r="E6" s="164"/>
      <c r="F6" s="144"/>
      <c r="G6" s="144"/>
    </row>
    <row r="7" spans="1:7" ht="30" customHeight="1">
      <c r="A7" s="163"/>
      <c r="B7" s="139"/>
      <c r="C7" s="140" t="s">
        <v>280</v>
      </c>
      <c r="D7" s="139"/>
      <c r="E7" s="164"/>
      <c r="F7" s="144"/>
      <c r="G7" s="144"/>
    </row>
    <row r="8" spans="1:7" ht="30" customHeight="1">
      <c r="A8" s="165">
        <f t="shared" ref="A8:A52" si="0">A7+1</f>
        <v>1</v>
      </c>
      <c r="B8" s="55" t="s">
        <v>397</v>
      </c>
      <c r="C8" s="56" t="s">
        <v>398</v>
      </c>
      <c r="D8" s="55" t="s">
        <v>324</v>
      </c>
      <c r="E8" s="166">
        <v>185</v>
      </c>
      <c r="F8" s="141"/>
      <c r="G8" s="141">
        <f>ROUND(E8*F8,2)</f>
        <v>0</v>
      </c>
    </row>
    <row r="9" spans="1:7" ht="30.6" customHeight="1">
      <c r="A9" s="165">
        <f t="shared" si="0"/>
        <v>2</v>
      </c>
      <c r="B9" s="55" t="s">
        <v>397</v>
      </c>
      <c r="C9" s="57" t="s">
        <v>399</v>
      </c>
      <c r="D9" s="55" t="s">
        <v>324</v>
      </c>
      <c r="E9" s="166">
        <v>185</v>
      </c>
      <c r="F9" s="141"/>
      <c r="G9" s="141">
        <f t="shared" ref="G9:G52" si="1">ROUND(E9*F9,2)</f>
        <v>0</v>
      </c>
    </row>
    <row r="10" spans="1:7" ht="30" customHeight="1">
      <c r="A10" s="165">
        <f t="shared" si="0"/>
        <v>3</v>
      </c>
      <c r="B10" s="55" t="s">
        <v>397</v>
      </c>
      <c r="C10" s="57" t="s">
        <v>480</v>
      </c>
      <c r="D10" s="55" t="s">
        <v>384</v>
      </c>
      <c r="E10" s="166">
        <v>704</v>
      </c>
      <c r="F10" s="141"/>
      <c r="G10" s="141">
        <f t="shared" si="1"/>
        <v>0</v>
      </c>
    </row>
    <row r="11" spans="1:7" ht="30" customHeight="1">
      <c r="A11" s="165">
        <f t="shared" si="0"/>
        <v>4</v>
      </c>
      <c r="B11" s="55" t="s">
        <v>397</v>
      </c>
      <c r="C11" s="57" t="s">
        <v>400</v>
      </c>
      <c r="D11" s="55" t="s">
        <v>384</v>
      </c>
      <c r="E11" s="166">
        <v>840</v>
      </c>
      <c r="F11" s="141"/>
      <c r="G11" s="141">
        <f t="shared" si="1"/>
        <v>0</v>
      </c>
    </row>
    <row r="12" spans="1:7" ht="30" customHeight="1">
      <c r="A12" s="165">
        <f t="shared" si="0"/>
        <v>5</v>
      </c>
      <c r="B12" s="55" t="s">
        <v>397</v>
      </c>
      <c r="C12" s="57" t="s">
        <v>481</v>
      </c>
      <c r="D12" s="55" t="s">
        <v>384</v>
      </c>
      <c r="E12" s="166">
        <v>55</v>
      </c>
      <c r="F12" s="141"/>
      <c r="G12" s="141">
        <f t="shared" si="1"/>
        <v>0</v>
      </c>
    </row>
    <row r="13" spans="1:7" ht="29.45" customHeight="1">
      <c r="A13" s="165">
        <f t="shared" si="0"/>
        <v>6</v>
      </c>
      <c r="B13" s="55" t="s">
        <v>397</v>
      </c>
      <c r="C13" s="57" t="s">
        <v>581</v>
      </c>
      <c r="D13" s="55" t="s">
        <v>384</v>
      </c>
      <c r="E13" s="166">
        <v>13</v>
      </c>
      <c r="F13" s="141"/>
      <c r="G13" s="141">
        <f t="shared" si="1"/>
        <v>0</v>
      </c>
    </row>
    <row r="14" spans="1:7">
      <c r="A14" s="165">
        <f t="shared" si="0"/>
        <v>7</v>
      </c>
      <c r="B14" s="55" t="s">
        <v>397</v>
      </c>
      <c r="C14" s="57" t="s">
        <v>401</v>
      </c>
      <c r="D14" s="55" t="s">
        <v>384</v>
      </c>
      <c r="E14" s="166">
        <v>30</v>
      </c>
      <c r="F14" s="141"/>
      <c r="G14" s="141">
        <f t="shared" si="1"/>
        <v>0</v>
      </c>
    </row>
    <row r="15" spans="1:7" ht="30" customHeight="1">
      <c r="A15" s="167"/>
      <c r="B15" s="139"/>
      <c r="C15" s="140" t="s">
        <v>288</v>
      </c>
      <c r="D15" s="139"/>
      <c r="E15" s="164"/>
      <c r="F15" s="142"/>
      <c r="G15" s="142"/>
    </row>
    <row r="16" spans="1:7" ht="30" customHeight="1">
      <c r="A16" s="165">
        <v>8</v>
      </c>
      <c r="B16" s="55" t="s">
        <v>397</v>
      </c>
      <c r="C16" s="56" t="s">
        <v>402</v>
      </c>
      <c r="D16" s="55" t="s">
        <v>324</v>
      </c>
      <c r="E16" s="166">
        <v>156</v>
      </c>
      <c r="F16" s="141"/>
      <c r="G16" s="141">
        <f t="shared" si="1"/>
        <v>0</v>
      </c>
    </row>
    <row r="17" spans="1:7" ht="30" customHeight="1">
      <c r="A17" s="165">
        <f t="shared" si="0"/>
        <v>9</v>
      </c>
      <c r="B17" s="55" t="s">
        <v>397</v>
      </c>
      <c r="C17" s="56" t="s">
        <v>403</v>
      </c>
      <c r="D17" s="55" t="s">
        <v>324</v>
      </c>
      <c r="E17" s="166">
        <v>156</v>
      </c>
      <c r="F17" s="141"/>
      <c r="G17" s="141">
        <f t="shared" si="1"/>
        <v>0</v>
      </c>
    </row>
    <row r="18" spans="1:7">
      <c r="A18" s="165">
        <f t="shared" si="0"/>
        <v>10</v>
      </c>
      <c r="B18" s="55" t="s">
        <v>397</v>
      </c>
      <c r="C18" s="56" t="s">
        <v>326</v>
      </c>
      <c r="D18" s="55" t="s">
        <v>384</v>
      </c>
      <c r="E18" s="166">
        <v>634</v>
      </c>
      <c r="F18" s="141"/>
      <c r="G18" s="141">
        <f t="shared" si="1"/>
        <v>0</v>
      </c>
    </row>
    <row r="19" spans="1:7" ht="30" customHeight="1">
      <c r="A19" s="165">
        <f t="shared" si="0"/>
        <v>11</v>
      </c>
      <c r="B19" s="55" t="s">
        <v>397</v>
      </c>
      <c r="C19" s="56" t="s">
        <v>404</v>
      </c>
      <c r="D19" s="55" t="s">
        <v>384</v>
      </c>
      <c r="E19" s="166">
        <v>25</v>
      </c>
      <c r="F19" s="141"/>
      <c r="G19" s="141">
        <f t="shared" si="1"/>
        <v>0</v>
      </c>
    </row>
    <row r="20" spans="1:7">
      <c r="A20" s="167">
        <f t="shared" si="0"/>
        <v>12</v>
      </c>
      <c r="B20" s="139"/>
      <c r="C20" s="140" t="s">
        <v>284</v>
      </c>
      <c r="D20" s="139"/>
      <c r="E20" s="164"/>
      <c r="F20" s="142"/>
      <c r="G20" s="142"/>
    </row>
    <row r="21" spans="1:7" ht="30" customHeight="1">
      <c r="A21" s="165">
        <f t="shared" si="0"/>
        <v>13</v>
      </c>
      <c r="B21" s="55" t="s">
        <v>397</v>
      </c>
      <c r="C21" s="57" t="s">
        <v>482</v>
      </c>
      <c r="D21" s="55" t="s">
        <v>384</v>
      </c>
      <c r="E21" s="166">
        <v>120</v>
      </c>
      <c r="F21" s="141"/>
      <c r="G21" s="141">
        <f t="shared" si="1"/>
        <v>0</v>
      </c>
    </row>
    <row r="22" spans="1:7" ht="30" customHeight="1">
      <c r="A22" s="165">
        <f t="shared" si="0"/>
        <v>14</v>
      </c>
      <c r="B22" s="55" t="s">
        <v>397</v>
      </c>
      <c r="C22" s="57" t="s">
        <v>405</v>
      </c>
      <c r="D22" s="55" t="s">
        <v>384</v>
      </c>
      <c r="E22" s="166">
        <v>156</v>
      </c>
      <c r="F22" s="141"/>
      <c r="G22" s="141">
        <f t="shared" si="1"/>
        <v>0</v>
      </c>
    </row>
    <row r="23" spans="1:7" ht="30" customHeight="1">
      <c r="A23" s="165">
        <f t="shared" si="0"/>
        <v>15</v>
      </c>
      <c r="B23" s="55" t="s">
        <v>397</v>
      </c>
      <c r="C23" s="57" t="s">
        <v>406</v>
      </c>
      <c r="D23" s="55" t="s">
        <v>384</v>
      </c>
      <c r="E23" s="166">
        <v>18</v>
      </c>
      <c r="F23" s="141"/>
      <c r="G23" s="141">
        <f t="shared" si="1"/>
        <v>0</v>
      </c>
    </row>
    <row r="24" spans="1:7" ht="30" customHeight="1">
      <c r="A24" s="165">
        <f t="shared" si="0"/>
        <v>16</v>
      </c>
      <c r="B24" s="55" t="s">
        <v>397</v>
      </c>
      <c r="C24" s="57" t="s">
        <v>407</v>
      </c>
      <c r="D24" s="55" t="s">
        <v>384</v>
      </c>
      <c r="E24" s="166">
        <v>36</v>
      </c>
      <c r="F24" s="141"/>
      <c r="G24" s="141">
        <f t="shared" si="1"/>
        <v>0</v>
      </c>
    </row>
    <row r="25" spans="1:7" ht="30" customHeight="1">
      <c r="A25" s="165">
        <f t="shared" si="0"/>
        <v>17</v>
      </c>
      <c r="B25" s="55" t="s">
        <v>397</v>
      </c>
      <c r="C25" s="57" t="s">
        <v>483</v>
      </c>
      <c r="D25" s="55" t="s">
        <v>384</v>
      </c>
      <c r="E25" s="166">
        <v>50</v>
      </c>
      <c r="F25" s="141"/>
      <c r="G25" s="141">
        <f t="shared" si="1"/>
        <v>0</v>
      </c>
    </row>
    <row r="26" spans="1:7" ht="30" customHeight="1">
      <c r="A26" s="165">
        <f t="shared" si="0"/>
        <v>18</v>
      </c>
      <c r="B26" s="55" t="s">
        <v>397</v>
      </c>
      <c r="C26" s="57" t="s">
        <v>484</v>
      </c>
      <c r="D26" s="55" t="s">
        <v>384</v>
      </c>
      <c r="E26" s="166">
        <v>36</v>
      </c>
      <c r="F26" s="141"/>
      <c r="G26" s="141">
        <f t="shared" si="1"/>
        <v>0</v>
      </c>
    </row>
    <row r="27" spans="1:7" ht="30" customHeight="1">
      <c r="A27" s="165">
        <f t="shared" si="0"/>
        <v>19</v>
      </c>
      <c r="B27" s="55" t="s">
        <v>397</v>
      </c>
      <c r="C27" s="57" t="s">
        <v>485</v>
      </c>
      <c r="D27" s="55" t="s">
        <v>384</v>
      </c>
      <c r="E27" s="166">
        <v>785</v>
      </c>
      <c r="F27" s="141"/>
      <c r="G27" s="141">
        <f t="shared" si="1"/>
        <v>0</v>
      </c>
    </row>
    <row r="28" spans="1:7" ht="30" customHeight="1">
      <c r="A28" s="165">
        <f t="shared" si="0"/>
        <v>20</v>
      </c>
      <c r="B28" s="55" t="s">
        <v>397</v>
      </c>
      <c r="C28" s="57" t="s">
        <v>486</v>
      </c>
      <c r="D28" s="55" t="s">
        <v>384</v>
      </c>
      <c r="E28" s="166">
        <v>276</v>
      </c>
      <c r="F28" s="141"/>
      <c r="G28" s="141">
        <f t="shared" si="1"/>
        <v>0</v>
      </c>
    </row>
    <row r="29" spans="1:7" ht="30.6" customHeight="1">
      <c r="A29" s="165">
        <f t="shared" si="0"/>
        <v>21</v>
      </c>
      <c r="B29" s="55" t="s">
        <v>397</v>
      </c>
      <c r="C29" s="57" t="s">
        <v>487</v>
      </c>
      <c r="D29" s="55" t="s">
        <v>384</v>
      </c>
      <c r="E29" s="166">
        <v>398</v>
      </c>
      <c r="F29" s="141"/>
      <c r="G29" s="141">
        <f t="shared" si="1"/>
        <v>0</v>
      </c>
    </row>
    <row r="30" spans="1:7" ht="30" customHeight="1">
      <c r="A30" s="165">
        <f t="shared" si="0"/>
        <v>22</v>
      </c>
      <c r="B30" s="55" t="s">
        <v>397</v>
      </c>
      <c r="C30" s="57" t="s">
        <v>488</v>
      </c>
      <c r="D30" s="55" t="s">
        <v>384</v>
      </c>
      <c r="E30" s="166">
        <v>260</v>
      </c>
      <c r="F30" s="141"/>
      <c r="G30" s="141">
        <f t="shared" si="1"/>
        <v>0</v>
      </c>
    </row>
    <row r="31" spans="1:7" ht="30.6" customHeight="1">
      <c r="A31" s="165">
        <f t="shared" si="0"/>
        <v>23</v>
      </c>
      <c r="B31" s="55" t="s">
        <v>397</v>
      </c>
      <c r="C31" s="57" t="s">
        <v>282</v>
      </c>
      <c r="D31" s="55" t="s">
        <v>384</v>
      </c>
      <c r="E31" s="166">
        <v>1540</v>
      </c>
      <c r="F31" s="141"/>
      <c r="G31" s="141">
        <f t="shared" si="1"/>
        <v>0</v>
      </c>
    </row>
    <row r="32" spans="1:7" ht="30" customHeight="1">
      <c r="A32" s="165">
        <f t="shared" si="0"/>
        <v>24</v>
      </c>
      <c r="B32" s="55" t="s">
        <v>397</v>
      </c>
      <c r="C32" s="56" t="s">
        <v>283</v>
      </c>
      <c r="D32" s="55" t="s">
        <v>384</v>
      </c>
      <c r="E32" s="166">
        <v>922</v>
      </c>
      <c r="F32" s="141"/>
      <c r="G32" s="141">
        <f t="shared" si="1"/>
        <v>0</v>
      </c>
    </row>
    <row r="33" spans="1:7" ht="30.6" customHeight="1">
      <c r="A33" s="165">
        <f t="shared" si="0"/>
        <v>25</v>
      </c>
      <c r="B33" s="55" t="s">
        <v>397</v>
      </c>
      <c r="C33" s="56" t="s">
        <v>408</v>
      </c>
      <c r="D33" s="55" t="s">
        <v>384</v>
      </c>
      <c r="E33" s="166">
        <v>350</v>
      </c>
      <c r="F33" s="141"/>
      <c r="G33" s="141">
        <f t="shared" si="1"/>
        <v>0</v>
      </c>
    </row>
    <row r="34" spans="1:7" ht="29.45" customHeight="1">
      <c r="A34" s="165">
        <f t="shared" si="0"/>
        <v>26</v>
      </c>
      <c r="B34" s="55" t="s">
        <v>397</v>
      </c>
      <c r="C34" s="56" t="s">
        <v>457</v>
      </c>
      <c r="D34" s="55" t="s">
        <v>11</v>
      </c>
      <c r="E34" s="166">
        <v>19</v>
      </c>
      <c r="F34" s="141"/>
      <c r="G34" s="141">
        <f t="shared" si="1"/>
        <v>0</v>
      </c>
    </row>
    <row r="35" spans="1:7" ht="27.6" customHeight="1">
      <c r="A35" s="165">
        <f t="shared" si="0"/>
        <v>27</v>
      </c>
      <c r="B35" s="55" t="s">
        <v>397</v>
      </c>
      <c r="C35" s="56" t="s">
        <v>458</v>
      </c>
      <c r="D35" s="55" t="s">
        <v>11</v>
      </c>
      <c r="E35" s="166">
        <v>5</v>
      </c>
      <c r="F35" s="141"/>
      <c r="G35" s="141">
        <f t="shared" si="1"/>
        <v>0</v>
      </c>
    </row>
    <row r="36" spans="1:7" ht="30.6" customHeight="1">
      <c r="A36" s="165">
        <f t="shared" si="0"/>
        <v>28</v>
      </c>
      <c r="B36" s="55" t="s">
        <v>397</v>
      </c>
      <c r="C36" s="56" t="s">
        <v>285</v>
      </c>
      <c r="D36" s="55" t="s">
        <v>11</v>
      </c>
      <c r="E36" s="166">
        <v>3</v>
      </c>
      <c r="F36" s="141"/>
      <c r="G36" s="141">
        <f t="shared" si="1"/>
        <v>0</v>
      </c>
    </row>
    <row r="37" spans="1:7" ht="29.45" customHeight="1">
      <c r="A37" s="165">
        <f t="shared" si="0"/>
        <v>29</v>
      </c>
      <c r="B37" s="55" t="s">
        <v>397</v>
      </c>
      <c r="C37" s="56" t="s">
        <v>459</v>
      </c>
      <c r="D37" s="55" t="s">
        <v>11</v>
      </c>
      <c r="E37" s="166">
        <v>1</v>
      </c>
      <c r="F37" s="141"/>
      <c r="G37" s="141">
        <f t="shared" si="1"/>
        <v>0</v>
      </c>
    </row>
    <row r="38" spans="1:7" ht="29.45" customHeight="1">
      <c r="A38" s="165">
        <f t="shared" si="0"/>
        <v>30</v>
      </c>
      <c r="B38" s="55" t="s">
        <v>397</v>
      </c>
      <c r="C38" s="56" t="s">
        <v>248</v>
      </c>
      <c r="D38" s="55" t="s">
        <v>11</v>
      </c>
      <c r="E38" s="166">
        <v>3</v>
      </c>
      <c r="F38" s="141"/>
      <c r="G38" s="141">
        <f t="shared" si="1"/>
        <v>0</v>
      </c>
    </row>
    <row r="39" spans="1:7" ht="24.6" customHeight="1">
      <c r="A39" s="165">
        <f t="shared" si="0"/>
        <v>31</v>
      </c>
      <c r="B39" s="55" t="s">
        <v>397</v>
      </c>
      <c r="C39" s="56" t="s">
        <v>249</v>
      </c>
      <c r="D39" s="55" t="s">
        <v>11</v>
      </c>
      <c r="E39" s="166">
        <v>1</v>
      </c>
      <c r="F39" s="141"/>
      <c r="G39" s="141">
        <f t="shared" si="1"/>
        <v>0</v>
      </c>
    </row>
    <row r="40" spans="1:7" ht="34.9" customHeight="1">
      <c r="A40" s="165">
        <f t="shared" si="0"/>
        <v>32</v>
      </c>
      <c r="B40" s="55" t="s">
        <v>397</v>
      </c>
      <c r="C40" s="56" t="s">
        <v>281</v>
      </c>
      <c r="D40" s="55" t="s">
        <v>11</v>
      </c>
      <c r="E40" s="166">
        <v>2</v>
      </c>
      <c r="F40" s="141"/>
      <c r="G40" s="141">
        <f t="shared" si="1"/>
        <v>0</v>
      </c>
    </row>
    <row r="41" spans="1:7" ht="27" customHeight="1">
      <c r="A41" s="167"/>
      <c r="B41" s="139"/>
      <c r="C41" s="140" t="s">
        <v>289</v>
      </c>
      <c r="D41" s="139"/>
      <c r="E41" s="164"/>
      <c r="F41" s="142"/>
      <c r="G41" s="142"/>
    </row>
    <row r="42" spans="1:7" ht="34.9" customHeight="1">
      <c r="A42" s="165">
        <v>33</v>
      </c>
      <c r="B42" s="55" t="s">
        <v>397</v>
      </c>
      <c r="C42" s="57" t="s">
        <v>489</v>
      </c>
      <c r="D42" s="55" t="s">
        <v>384</v>
      </c>
      <c r="E42" s="166">
        <v>534</v>
      </c>
      <c r="F42" s="141"/>
      <c r="G42" s="141">
        <f t="shared" si="1"/>
        <v>0</v>
      </c>
    </row>
    <row r="43" spans="1:7" ht="27" customHeight="1">
      <c r="A43" s="165">
        <f t="shared" si="0"/>
        <v>34</v>
      </c>
      <c r="B43" s="55" t="s">
        <v>397</v>
      </c>
      <c r="C43" s="57" t="s">
        <v>409</v>
      </c>
      <c r="D43" s="55" t="s">
        <v>384</v>
      </c>
      <c r="E43" s="166">
        <v>534</v>
      </c>
      <c r="F43" s="141"/>
      <c r="G43" s="141">
        <f t="shared" si="1"/>
        <v>0</v>
      </c>
    </row>
    <row r="44" spans="1:7" ht="26.45" customHeight="1">
      <c r="A44" s="165">
        <f t="shared" si="0"/>
        <v>35</v>
      </c>
      <c r="B44" s="55" t="s">
        <v>397</v>
      </c>
      <c r="C44" s="56" t="s">
        <v>249</v>
      </c>
      <c r="D44" s="55" t="s">
        <v>11</v>
      </c>
      <c r="E44" s="166">
        <v>1</v>
      </c>
      <c r="F44" s="141"/>
      <c r="G44" s="141">
        <f t="shared" si="1"/>
        <v>0</v>
      </c>
    </row>
    <row r="45" spans="1:7" ht="25.9" customHeight="1">
      <c r="A45" s="165">
        <f t="shared" si="0"/>
        <v>36</v>
      </c>
      <c r="B45" s="55" t="s">
        <v>397</v>
      </c>
      <c r="C45" s="56" t="s">
        <v>286</v>
      </c>
      <c r="D45" s="55" t="s">
        <v>11</v>
      </c>
      <c r="E45" s="166">
        <v>1</v>
      </c>
      <c r="F45" s="141"/>
      <c r="G45" s="141">
        <f t="shared" si="1"/>
        <v>0</v>
      </c>
    </row>
    <row r="46" spans="1:7" ht="28.15" customHeight="1">
      <c r="A46" s="165">
        <f t="shared" si="0"/>
        <v>37</v>
      </c>
      <c r="B46" s="55" t="s">
        <v>397</v>
      </c>
      <c r="C46" s="56" t="s">
        <v>287</v>
      </c>
      <c r="D46" s="55" t="s">
        <v>11</v>
      </c>
      <c r="E46" s="166">
        <v>8</v>
      </c>
      <c r="F46" s="141"/>
      <c r="G46" s="141">
        <f t="shared" si="1"/>
        <v>0</v>
      </c>
    </row>
    <row r="47" spans="1:7" ht="31.15" customHeight="1">
      <c r="A47" s="167"/>
      <c r="B47" s="139"/>
      <c r="C47" s="140" t="s">
        <v>279</v>
      </c>
      <c r="D47" s="139"/>
      <c r="E47" s="164"/>
      <c r="F47" s="142"/>
      <c r="G47" s="142"/>
    </row>
    <row r="48" spans="1:7">
      <c r="A48" s="165">
        <v>38</v>
      </c>
      <c r="B48" s="55" t="s">
        <v>397</v>
      </c>
      <c r="C48" s="56" t="s">
        <v>410</v>
      </c>
      <c r="D48" s="55" t="s">
        <v>384</v>
      </c>
      <c r="E48" s="166">
        <v>3359</v>
      </c>
      <c r="F48" s="141"/>
      <c r="G48" s="141">
        <f t="shared" si="1"/>
        <v>0</v>
      </c>
    </row>
    <row r="49" spans="1:7" ht="29.45" customHeight="1">
      <c r="A49" s="165">
        <f t="shared" si="0"/>
        <v>39</v>
      </c>
      <c r="B49" s="55" t="s">
        <v>397</v>
      </c>
      <c r="C49" s="57" t="s">
        <v>411</v>
      </c>
      <c r="D49" s="55" t="s">
        <v>11</v>
      </c>
      <c r="E49" s="166">
        <v>3</v>
      </c>
      <c r="F49" s="141"/>
      <c r="G49" s="141">
        <f t="shared" si="1"/>
        <v>0</v>
      </c>
    </row>
    <row r="50" spans="1:7" ht="31.9" customHeight="1">
      <c r="A50" s="165">
        <f t="shared" si="0"/>
        <v>40</v>
      </c>
      <c r="B50" s="55" t="s">
        <v>397</v>
      </c>
      <c r="C50" s="57" t="s">
        <v>412</v>
      </c>
      <c r="D50" s="55" t="s">
        <v>11</v>
      </c>
      <c r="E50" s="166">
        <v>1</v>
      </c>
      <c r="F50" s="141"/>
      <c r="G50" s="141">
        <f t="shared" si="1"/>
        <v>0</v>
      </c>
    </row>
    <row r="51" spans="1:7" ht="30.6" customHeight="1">
      <c r="A51" s="165">
        <f t="shared" si="0"/>
        <v>41</v>
      </c>
      <c r="B51" s="55" t="s">
        <v>397</v>
      </c>
      <c r="C51" s="57" t="s">
        <v>291</v>
      </c>
      <c r="D51" s="55" t="s">
        <v>11</v>
      </c>
      <c r="E51" s="166">
        <v>2</v>
      </c>
      <c r="F51" s="141"/>
      <c r="G51" s="141">
        <f t="shared" si="1"/>
        <v>0</v>
      </c>
    </row>
    <row r="52" spans="1:7" ht="28.9" customHeight="1">
      <c r="A52" s="165">
        <f t="shared" si="0"/>
        <v>42</v>
      </c>
      <c r="B52" s="55" t="s">
        <v>397</v>
      </c>
      <c r="C52" s="57" t="s">
        <v>290</v>
      </c>
      <c r="D52" s="55" t="s">
        <v>11</v>
      </c>
      <c r="E52" s="166">
        <v>1</v>
      </c>
      <c r="F52" s="141"/>
      <c r="G52" s="141">
        <f t="shared" si="1"/>
        <v>0</v>
      </c>
    </row>
    <row r="53" spans="1:7">
      <c r="A53" s="194" t="s">
        <v>584</v>
      </c>
      <c r="B53" s="194"/>
      <c r="C53" s="194"/>
      <c r="D53" s="194"/>
      <c r="E53" s="194"/>
      <c r="F53" s="194"/>
      <c r="G53" s="132">
        <f>ROUND(SUM(G8:G52),2)</f>
        <v>0</v>
      </c>
    </row>
  </sheetData>
  <mergeCells count="10">
    <mergeCell ref="A1:G1"/>
    <mergeCell ref="A2:G2"/>
    <mergeCell ref="B3:G3"/>
    <mergeCell ref="A53:F53"/>
    <mergeCell ref="A4:A5"/>
    <mergeCell ref="B4:B5"/>
    <mergeCell ref="C4:C5"/>
    <mergeCell ref="D4:E4"/>
    <mergeCell ref="F4:F5"/>
    <mergeCell ref="G4:G5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  <headerFooter>
    <oddFooter>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view="pageBreakPreview" zoomScaleNormal="100" zoomScaleSheetLayoutView="100" workbookViewId="0">
      <selection sqref="A1:G21"/>
    </sheetView>
  </sheetViews>
  <sheetFormatPr defaultColWidth="9.140625" defaultRowHeight="12.75"/>
  <cols>
    <col min="1" max="1" width="7" style="46" customWidth="1"/>
    <col min="2" max="2" width="15" style="46" customWidth="1"/>
    <col min="3" max="3" width="41.7109375" style="47" customWidth="1"/>
    <col min="4" max="4" width="9.85546875" style="46" customWidth="1"/>
    <col min="5" max="5" width="10.42578125" style="48" customWidth="1"/>
    <col min="6" max="6" width="10.85546875" style="49" customWidth="1"/>
    <col min="7" max="7" width="12.85546875" style="49" bestFit="1" customWidth="1"/>
    <col min="8" max="16384" width="9.140625" style="1"/>
  </cols>
  <sheetData>
    <row r="1" spans="1:7" ht="29.25" customHeight="1">
      <c r="A1" s="193" t="s">
        <v>631</v>
      </c>
      <c r="B1" s="193"/>
      <c r="C1" s="193"/>
      <c r="D1" s="193"/>
      <c r="E1" s="193"/>
      <c r="F1" s="193"/>
      <c r="G1" s="193"/>
    </row>
    <row r="2" spans="1:7" ht="63.75" customHeight="1">
      <c r="A2" s="197" t="s">
        <v>624</v>
      </c>
      <c r="B2" s="198"/>
      <c r="C2" s="198"/>
      <c r="D2" s="198"/>
      <c r="E2" s="198"/>
      <c r="F2" s="198"/>
      <c r="G2" s="198"/>
    </row>
    <row r="3" spans="1:7" ht="25.5" customHeight="1">
      <c r="A3" s="130" t="s">
        <v>609</v>
      </c>
      <c r="B3" s="200" t="s">
        <v>256</v>
      </c>
      <c r="C3" s="200"/>
      <c r="D3" s="200"/>
      <c r="E3" s="200"/>
      <c r="F3" s="200"/>
      <c r="G3" s="200"/>
    </row>
    <row r="4" spans="1:7" ht="15.75" customHeight="1">
      <c r="A4" s="205" t="s">
        <v>0</v>
      </c>
      <c r="B4" s="205" t="s">
        <v>1</v>
      </c>
      <c r="C4" s="206" t="s">
        <v>2</v>
      </c>
      <c r="D4" s="205" t="s">
        <v>3</v>
      </c>
      <c r="E4" s="205"/>
      <c r="F4" s="205" t="s">
        <v>516</v>
      </c>
      <c r="G4" s="205" t="s">
        <v>518</v>
      </c>
    </row>
    <row r="5" spans="1:7" ht="15.75" customHeight="1">
      <c r="A5" s="205"/>
      <c r="B5" s="205"/>
      <c r="C5" s="206"/>
      <c r="D5" s="154" t="s">
        <v>4</v>
      </c>
      <c r="E5" s="131" t="s">
        <v>5</v>
      </c>
      <c r="F5" s="212"/>
      <c r="G5" s="212"/>
    </row>
    <row r="6" spans="1:7" ht="30" customHeight="1">
      <c r="A6" s="33">
        <v>1</v>
      </c>
      <c r="B6" s="39"/>
      <c r="C6" s="38" t="s">
        <v>413</v>
      </c>
      <c r="D6" s="39"/>
      <c r="E6" s="58"/>
      <c r="F6" s="58"/>
      <c r="G6" s="58"/>
    </row>
    <row r="7" spans="1:7" ht="30" customHeight="1">
      <c r="A7" s="45">
        <f>A6+1</f>
        <v>2</v>
      </c>
      <c r="B7" s="39" t="s">
        <v>414</v>
      </c>
      <c r="C7" s="38" t="s">
        <v>415</v>
      </c>
      <c r="D7" s="53" t="s">
        <v>324</v>
      </c>
      <c r="E7" s="58">
        <v>261</v>
      </c>
      <c r="F7" s="125"/>
      <c r="G7" s="125">
        <f>ROUND(F7*E7,2)</f>
        <v>0</v>
      </c>
    </row>
    <row r="8" spans="1:7" ht="30" customHeight="1">
      <c r="A8" s="45">
        <f t="shared" ref="A8:A20" si="0">A7+1</f>
        <v>3</v>
      </c>
      <c r="B8" s="39" t="s">
        <v>414</v>
      </c>
      <c r="C8" s="54" t="s">
        <v>416</v>
      </c>
      <c r="D8" s="53" t="s">
        <v>324</v>
      </c>
      <c r="E8" s="58">
        <v>185</v>
      </c>
      <c r="F8" s="125"/>
      <c r="G8" s="125">
        <f t="shared" ref="G8:G20" si="1">ROUND(F8*E8,2)</f>
        <v>0</v>
      </c>
    </row>
    <row r="9" spans="1:7" ht="30" customHeight="1">
      <c r="A9" s="45">
        <f t="shared" si="0"/>
        <v>4</v>
      </c>
      <c r="B9" s="39" t="s">
        <v>414</v>
      </c>
      <c r="C9" s="54" t="s">
        <v>257</v>
      </c>
      <c r="D9" s="53" t="s">
        <v>384</v>
      </c>
      <c r="E9" s="58">
        <v>176</v>
      </c>
      <c r="F9" s="125"/>
      <c r="G9" s="125">
        <f t="shared" si="1"/>
        <v>0</v>
      </c>
    </row>
    <row r="10" spans="1:7" ht="30" customHeight="1">
      <c r="A10" s="45">
        <f t="shared" si="0"/>
        <v>5</v>
      </c>
      <c r="B10" s="39" t="s">
        <v>414</v>
      </c>
      <c r="C10" s="54" t="s">
        <v>258</v>
      </c>
      <c r="D10" s="53" t="s">
        <v>384</v>
      </c>
      <c r="E10" s="58">
        <v>50</v>
      </c>
      <c r="F10" s="125"/>
      <c r="G10" s="125">
        <f t="shared" si="1"/>
        <v>0</v>
      </c>
    </row>
    <row r="11" spans="1:7" ht="25.5">
      <c r="A11" s="45">
        <f t="shared" si="0"/>
        <v>6</v>
      </c>
      <c r="B11" s="39" t="s">
        <v>414</v>
      </c>
      <c r="C11" s="54" t="s">
        <v>259</v>
      </c>
      <c r="D11" s="53" t="s">
        <v>384</v>
      </c>
      <c r="E11" s="58">
        <v>8.5</v>
      </c>
      <c r="F11" s="125"/>
      <c r="G11" s="125">
        <f t="shared" si="1"/>
        <v>0</v>
      </c>
    </row>
    <row r="12" spans="1:7" ht="38.25">
      <c r="A12" s="45">
        <f t="shared" si="0"/>
        <v>7</v>
      </c>
      <c r="B12" s="39" t="s">
        <v>414</v>
      </c>
      <c r="C12" s="54" t="s">
        <v>417</v>
      </c>
      <c r="D12" s="53" t="s">
        <v>384</v>
      </c>
      <c r="E12" s="58">
        <v>43</v>
      </c>
      <c r="F12" s="125"/>
      <c r="G12" s="125">
        <f t="shared" si="1"/>
        <v>0</v>
      </c>
    </row>
    <row r="13" spans="1:7" ht="37.9" customHeight="1">
      <c r="A13" s="45">
        <f t="shared" si="0"/>
        <v>8</v>
      </c>
      <c r="B13" s="39" t="s">
        <v>414</v>
      </c>
      <c r="C13" s="54" t="s">
        <v>260</v>
      </c>
      <c r="D13" s="53" t="s">
        <v>384</v>
      </c>
      <c r="E13" s="58">
        <v>5.5</v>
      </c>
      <c r="F13" s="125"/>
      <c r="G13" s="125">
        <f t="shared" si="1"/>
        <v>0</v>
      </c>
    </row>
    <row r="14" spans="1:7" ht="30" customHeight="1">
      <c r="A14" s="45">
        <f t="shared" si="0"/>
        <v>9</v>
      </c>
      <c r="B14" s="39" t="s">
        <v>414</v>
      </c>
      <c r="C14" s="54" t="s">
        <v>261</v>
      </c>
      <c r="D14" s="53" t="s">
        <v>11</v>
      </c>
      <c r="E14" s="58">
        <v>1</v>
      </c>
      <c r="F14" s="125"/>
      <c r="G14" s="125">
        <f t="shared" si="1"/>
        <v>0</v>
      </c>
    </row>
    <row r="15" spans="1:7" ht="30" customHeight="1">
      <c r="A15" s="45">
        <f t="shared" si="0"/>
        <v>10</v>
      </c>
      <c r="B15" s="39" t="s">
        <v>414</v>
      </c>
      <c r="C15" s="54" t="s">
        <v>262</v>
      </c>
      <c r="D15" s="53" t="s">
        <v>11</v>
      </c>
      <c r="E15" s="58">
        <v>1</v>
      </c>
      <c r="F15" s="125"/>
      <c r="G15" s="125">
        <f t="shared" si="1"/>
        <v>0</v>
      </c>
    </row>
    <row r="16" spans="1:7" ht="30" customHeight="1">
      <c r="A16" s="45">
        <f t="shared" si="0"/>
        <v>11</v>
      </c>
      <c r="B16" s="39" t="s">
        <v>414</v>
      </c>
      <c r="C16" s="54" t="s">
        <v>336</v>
      </c>
      <c r="D16" s="53" t="s">
        <v>11</v>
      </c>
      <c r="E16" s="58">
        <v>1</v>
      </c>
      <c r="F16" s="125"/>
      <c r="G16" s="125">
        <f t="shared" si="1"/>
        <v>0</v>
      </c>
    </row>
    <row r="17" spans="1:7" ht="30" customHeight="1">
      <c r="A17" s="45">
        <f t="shared" si="0"/>
        <v>12</v>
      </c>
      <c r="B17" s="39" t="s">
        <v>414</v>
      </c>
      <c r="C17" s="54" t="s">
        <v>337</v>
      </c>
      <c r="D17" s="53" t="s">
        <v>11</v>
      </c>
      <c r="E17" s="58">
        <v>1</v>
      </c>
      <c r="F17" s="125"/>
      <c r="G17" s="125">
        <f t="shared" si="1"/>
        <v>0</v>
      </c>
    </row>
    <row r="18" spans="1:7" ht="30" customHeight="1">
      <c r="A18" s="45">
        <f t="shared" si="0"/>
        <v>13</v>
      </c>
      <c r="B18" s="39" t="s">
        <v>414</v>
      </c>
      <c r="C18" s="54" t="s">
        <v>338</v>
      </c>
      <c r="D18" s="53" t="s">
        <v>11</v>
      </c>
      <c r="E18" s="58">
        <v>1</v>
      </c>
      <c r="F18" s="125"/>
      <c r="G18" s="125">
        <f t="shared" si="1"/>
        <v>0</v>
      </c>
    </row>
    <row r="19" spans="1:7" ht="30" customHeight="1">
      <c r="A19" s="45">
        <f t="shared" si="0"/>
        <v>14</v>
      </c>
      <c r="B19" s="39" t="s">
        <v>414</v>
      </c>
      <c r="C19" s="54" t="s">
        <v>339</v>
      </c>
      <c r="D19" s="53" t="s">
        <v>11</v>
      </c>
      <c r="E19" s="58">
        <v>6</v>
      </c>
      <c r="F19" s="125"/>
      <c r="G19" s="125">
        <f t="shared" si="1"/>
        <v>0</v>
      </c>
    </row>
    <row r="20" spans="1:7" ht="30" customHeight="1">
      <c r="A20" s="45">
        <f t="shared" si="0"/>
        <v>15</v>
      </c>
      <c r="B20" s="39" t="s">
        <v>414</v>
      </c>
      <c r="C20" s="54" t="s">
        <v>418</v>
      </c>
      <c r="D20" s="53" t="s">
        <v>384</v>
      </c>
      <c r="E20" s="58">
        <v>183</v>
      </c>
      <c r="F20" s="125"/>
      <c r="G20" s="125">
        <f t="shared" si="1"/>
        <v>0</v>
      </c>
    </row>
    <row r="21" spans="1:7">
      <c r="A21" s="194" t="s">
        <v>584</v>
      </c>
      <c r="B21" s="194"/>
      <c r="C21" s="194"/>
      <c r="D21" s="194"/>
      <c r="E21" s="194"/>
      <c r="F21" s="194"/>
      <c r="G21" s="132">
        <f>ROUND(SUM(G7:G20),2)</f>
        <v>0</v>
      </c>
    </row>
  </sheetData>
  <mergeCells count="10">
    <mergeCell ref="A21:F21"/>
    <mergeCell ref="A1:G1"/>
    <mergeCell ref="A2:G2"/>
    <mergeCell ref="B3:G3"/>
    <mergeCell ref="F4:F5"/>
    <mergeCell ref="G4:G5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8" fitToHeight="0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14</vt:i4>
      </vt:variant>
      <vt:variant>
        <vt:lpstr>Zakresy nazwane</vt:lpstr>
      </vt:variant>
      <vt:variant>
        <vt:i4>25</vt:i4>
      </vt:variant>
    </vt:vector>
  </HeadingPairs>
  <TitlesOfParts>
    <vt:vector size="39" baseType="lpstr">
      <vt:lpstr>ZZK</vt:lpstr>
      <vt:lpstr>01.dm00</vt:lpstr>
      <vt:lpstr>02.ki_dr</vt:lpstr>
      <vt:lpstr>03.MD-01</vt:lpstr>
      <vt:lpstr>04.MD-02</vt:lpstr>
      <vt:lpstr>05.PDR-4</vt:lpstr>
      <vt:lpstr>06.EN</vt:lpstr>
      <vt:lpstr>07.TK</vt:lpstr>
      <vt:lpstr>08.W</vt:lpstr>
      <vt:lpstr>09.G</vt:lpstr>
      <vt:lpstr>10.TM</vt:lpstr>
      <vt:lpstr>11.KD</vt:lpstr>
      <vt:lpstr>12.OŚ</vt:lpstr>
      <vt:lpstr>13.M</vt:lpstr>
      <vt:lpstr>'01.dm00'!Obszar_wydruku</vt:lpstr>
      <vt:lpstr>'02.ki_dr'!Obszar_wydruku</vt:lpstr>
      <vt:lpstr>'03.MD-01'!Obszar_wydruku</vt:lpstr>
      <vt:lpstr>'04.MD-02'!Obszar_wydruku</vt:lpstr>
      <vt:lpstr>'05.PDR-4'!Obszar_wydruku</vt:lpstr>
      <vt:lpstr>'06.EN'!Obszar_wydruku</vt:lpstr>
      <vt:lpstr>'08.W'!Obszar_wydruku</vt:lpstr>
      <vt:lpstr>'09.G'!Obszar_wydruku</vt:lpstr>
      <vt:lpstr>'10.TM'!Obszar_wydruku</vt:lpstr>
      <vt:lpstr>'11.KD'!Obszar_wydruku</vt:lpstr>
      <vt:lpstr>'12.OŚ'!Obszar_wydruku</vt:lpstr>
      <vt:lpstr>'13.M'!Obszar_wydruku</vt:lpstr>
      <vt:lpstr>ZZK!Obszar_wydruku</vt:lpstr>
      <vt:lpstr>'01.dm00'!Tytuły_wydruku</vt:lpstr>
      <vt:lpstr>'02.ki_dr'!Tytuły_wydruku</vt:lpstr>
      <vt:lpstr>'03.MD-01'!Tytuły_wydruku</vt:lpstr>
      <vt:lpstr>'04.MD-02'!Tytuły_wydruku</vt:lpstr>
      <vt:lpstr>'05.PDR-4'!Tytuły_wydruku</vt:lpstr>
      <vt:lpstr>'06.EN'!Tytuły_wydruku</vt:lpstr>
      <vt:lpstr>'08.W'!Tytuły_wydruku</vt:lpstr>
      <vt:lpstr>'09.G'!Tytuły_wydruku</vt:lpstr>
      <vt:lpstr>'10.TM'!Tytuły_wydruku</vt:lpstr>
      <vt:lpstr>'11.KD'!Tytuły_wydruku</vt:lpstr>
      <vt:lpstr>'12.OŚ'!Tytuły_wydruku</vt:lpstr>
      <vt:lpstr>'13.M'!Tytuły_wydruku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Bogacka</dc:creator>
  <cp:lastModifiedBy>ZDW-59</cp:lastModifiedBy>
  <cp:lastPrinted>2024-03-04T08:01:01Z</cp:lastPrinted>
  <dcterms:created xsi:type="dcterms:W3CDTF">2016-11-03T08:34:35Z</dcterms:created>
  <dcterms:modified xsi:type="dcterms:W3CDTF">2024-03-08T07:01:48Z</dcterms:modified>
</cp:coreProperties>
</file>